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3250" windowHeight="12585" activeTab="2"/>
  </bookViews>
  <sheets>
    <sheet name="총괄표" sheetId="3" r:id="rId1"/>
    <sheet name="세입" sheetId="1" r:id="rId2"/>
    <sheet name="세출" sheetId="2" r:id="rId3"/>
  </sheets>
  <definedNames>
    <definedName name="_xlnm.Print_Area" localSheetId="1">세입!$A$1:$I$25</definedName>
    <definedName name="_xlnm.Print_Area" localSheetId="2">세출!$A$1:$I$39</definedName>
    <definedName name="_xlnm.Print_Titles" localSheetId="1">세입!$1:$4</definedName>
    <definedName name="_xlnm.Print_Titles" localSheetId="2">세출!$1:$4</definedName>
  </definedNames>
  <calcPr calcId="145621"/>
</workbook>
</file>

<file path=xl/calcChain.xml><?xml version="1.0" encoding="utf-8"?>
<calcChain xmlns="http://schemas.openxmlformats.org/spreadsheetml/2006/main">
  <c r="G22" i="2" l="1"/>
  <c r="H22" i="2" s="1"/>
  <c r="G23" i="2"/>
  <c r="H23" i="2"/>
  <c r="I8" i="3"/>
  <c r="J8" i="3" s="1"/>
  <c r="C5" i="3"/>
  <c r="H5" i="3"/>
  <c r="G5" i="3"/>
  <c r="B5" i="3"/>
  <c r="G10" i="1"/>
  <c r="G9" i="1" s="1"/>
  <c r="F10" i="1"/>
  <c r="F9" i="1" s="1"/>
  <c r="F7" i="2" l="1"/>
  <c r="G13" i="2" l="1"/>
  <c r="H13" i="2" s="1"/>
  <c r="G8" i="1" l="1"/>
  <c r="G22" i="1" l="1"/>
  <c r="H22" i="1" s="1"/>
  <c r="F21" i="1"/>
  <c r="E21" i="1"/>
  <c r="G18" i="1"/>
  <c r="H18" i="1" s="1"/>
  <c r="G19" i="1"/>
  <c r="F17" i="1"/>
  <c r="E17" i="1"/>
  <c r="G14" i="1"/>
  <c r="H14" i="1" s="1"/>
  <c r="F13" i="1"/>
  <c r="E13" i="1"/>
  <c r="E7" i="1"/>
  <c r="F7" i="1"/>
  <c r="G7" i="1" l="1"/>
  <c r="F6" i="1"/>
  <c r="G13" i="1"/>
  <c r="H13" i="1" s="1"/>
  <c r="F29" i="2"/>
  <c r="E29" i="2"/>
  <c r="G34" i="2"/>
  <c r="H34" i="2" s="1"/>
  <c r="G37" i="2" l="1"/>
  <c r="H37" i="2" s="1"/>
  <c r="F35" i="2"/>
  <c r="E36" i="2"/>
  <c r="E35" i="2" s="1"/>
  <c r="G15" i="2"/>
  <c r="G16" i="2"/>
  <c r="H16" i="2" s="1"/>
  <c r="F14" i="2"/>
  <c r="E14" i="2"/>
  <c r="E7" i="2"/>
  <c r="E20" i="1"/>
  <c r="F16" i="1"/>
  <c r="G35" i="2" l="1"/>
  <c r="H35" i="2" s="1"/>
  <c r="H15" i="2"/>
  <c r="G36" i="2"/>
  <c r="H36" i="2" s="1"/>
  <c r="F12" i="1"/>
  <c r="E12" i="1"/>
  <c r="E6" i="1"/>
  <c r="G6" i="1" l="1"/>
  <c r="G12" i="1"/>
  <c r="H12" i="1" s="1"/>
  <c r="E16" i="1"/>
  <c r="E5" i="1" s="1"/>
  <c r="F28" i="2" l="1"/>
  <c r="E28" i="2"/>
  <c r="F25" i="2"/>
  <c r="F24" i="2" s="1"/>
  <c r="E25" i="2"/>
  <c r="E24" i="2" s="1"/>
  <c r="F18" i="2"/>
  <c r="E18" i="2"/>
  <c r="E6" i="2" l="1"/>
  <c r="E5" i="2" s="1"/>
  <c r="F6" i="2"/>
  <c r="F5" i="2" s="1"/>
  <c r="G33" i="2" l="1"/>
  <c r="H33" i="2" s="1"/>
  <c r="G11" i="2" l="1"/>
  <c r="H11" i="2" s="1"/>
  <c r="G32" i="2" l="1"/>
  <c r="H32" i="2" s="1"/>
  <c r="G31" i="2"/>
  <c r="H31" i="2" s="1"/>
  <c r="G30" i="2"/>
  <c r="H30" i="2" l="1"/>
  <c r="G29" i="2"/>
  <c r="G28" i="2" s="1"/>
  <c r="H28" i="2" l="1"/>
  <c r="H29" i="2"/>
  <c r="G26" i="2" l="1"/>
  <c r="H26" i="2" s="1"/>
  <c r="G27" i="2"/>
  <c r="H27" i="2" s="1"/>
  <c r="G10" i="2"/>
  <c r="H10" i="2" s="1"/>
  <c r="G12" i="2"/>
  <c r="H12" i="2" s="1"/>
  <c r="G23" i="1"/>
  <c r="H23" i="1" s="1"/>
  <c r="G17" i="1"/>
  <c r="H17" i="1" s="1"/>
  <c r="H19" i="1"/>
  <c r="G16" i="1"/>
  <c r="H16" i="1" s="1"/>
  <c r="G25" i="2" l="1"/>
  <c r="G24" i="2" l="1"/>
  <c r="H25" i="2"/>
  <c r="G9" i="2"/>
  <c r="H9" i="2" s="1"/>
  <c r="G8" i="2"/>
  <c r="G7" i="2" l="1"/>
  <c r="H7" i="2" s="1"/>
  <c r="H8" i="2"/>
  <c r="G17" i="2"/>
  <c r="G14" i="2" s="1"/>
  <c r="G19" i="2"/>
  <c r="G20" i="2"/>
  <c r="H20" i="2" s="1"/>
  <c r="G21" i="2"/>
  <c r="H21" i="2" s="1"/>
  <c r="G18" i="2" l="1"/>
  <c r="H18" i="2" s="1"/>
  <c r="H19" i="2"/>
  <c r="H17" i="2"/>
  <c r="G15" i="1"/>
  <c r="H15" i="1" s="1"/>
  <c r="H8" i="1" l="1"/>
  <c r="H14" i="2"/>
  <c r="G6" i="2"/>
  <c r="G5" i="2" s="1"/>
  <c r="H24" i="2"/>
  <c r="H7" i="1" l="1"/>
  <c r="H6" i="2"/>
  <c r="H5" i="2"/>
  <c r="G21" i="1"/>
  <c r="H21" i="1" s="1"/>
  <c r="F20" i="1"/>
  <c r="F5" i="1" s="1"/>
  <c r="G5" i="1" l="1"/>
  <c r="H5" i="1" s="1"/>
  <c r="G20" i="1"/>
  <c r="H20" i="1" s="1"/>
  <c r="H6" i="1"/>
</calcChain>
</file>

<file path=xl/sharedStrings.xml><?xml version="1.0" encoding="utf-8"?>
<sst xmlns="http://schemas.openxmlformats.org/spreadsheetml/2006/main" count="190" uniqueCount="148">
  <si>
    <t>구분</t>
  </si>
  <si>
    <t>과목</t>
  </si>
  <si>
    <t>예산액</t>
  </si>
  <si>
    <t>산출내역</t>
  </si>
  <si>
    <t>관</t>
  </si>
  <si>
    <t>항</t>
  </si>
  <si>
    <t>목</t>
  </si>
  <si>
    <t>증감액</t>
  </si>
  <si>
    <t>증감비율(%)</t>
  </si>
  <si>
    <t>사무비</t>
  </si>
  <si>
    <t>인건비</t>
  </si>
  <si>
    <t>급여</t>
  </si>
  <si>
    <t>업무추진비</t>
  </si>
  <si>
    <t>여비</t>
  </si>
  <si>
    <t>수용비 및 수수료</t>
  </si>
  <si>
    <t>공공요금</t>
  </si>
  <si>
    <t>제세공과금</t>
  </si>
  <si>
    <t>기타운영비</t>
  </si>
  <si>
    <t>시설비</t>
  </si>
  <si>
    <t>(단위 : 원)</t>
    <phoneticPr fontId="1" type="noConversion"/>
  </si>
  <si>
    <t>시민이운영하는복지법인 우리마을</t>
    <phoneticPr fontId="1" type="noConversion"/>
  </si>
  <si>
    <t>시민이운영하는복지법인 우리마을</t>
    <phoneticPr fontId="1" type="noConversion"/>
  </si>
  <si>
    <t>2015년도 3차 추가경정 세입 예산(안)</t>
    <phoneticPr fontId="1" type="noConversion"/>
  </si>
  <si>
    <t>2015년도 3차 추가경정 세출 예산(안)</t>
    <phoneticPr fontId="1" type="noConversion"/>
  </si>
  <si>
    <t>◎퇴직적립금 
팀장 1명(퇴직자) 133,510 * 1월 = 133,510</t>
    <phoneticPr fontId="1" type="noConversion"/>
  </si>
  <si>
    <t>◎ 국민건강보험  1,652,670
◎ 장기요양보험     107,120
◎ 국민연금보험   2,233,190
◎ 고용보험            485,970
◎ 산재보험            409,260</t>
    <phoneticPr fontId="1" type="noConversion"/>
  </si>
  <si>
    <t>◎ 팀장 2명(원)
  -직책수당 110,000 * 5월 = 550,000
                  110,000 * 7월 = 770,000
  -가족수당   80,000 * 5월 = 400,000
                  100,000 * 7월 = 700,000</t>
    <phoneticPr fontId="1" type="noConversion"/>
  </si>
  <si>
    <t>◎ 활동가 2명 점심식대 
  100,000 * 2명 * 1월 = 200,000</t>
    <phoneticPr fontId="1" type="noConversion"/>
  </si>
  <si>
    <t>◎상임이사 1명 * 100,000 * 4월 = 400,000</t>
    <phoneticPr fontId="1" type="noConversion"/>
  </si>
  <si>
    <t>◎총 회            513,530 * 1회 = 513,530
◎이사회          100,000 * 4회 = 400,000
◎운영위원회    50,000 * 12회 = 600,000</t>
    <phoneticPr fontId="1" type="noConversion"/>
  </si>
  <si>
    <t>빅이벤트 3,000,000
마을관리사무소운영비 1,451,447</t>
    <phoneticPr fontId="1" type="noConversion"/>
  </si>
  <si>
    <t xml:space="preserve"> - 집안내 편의시설 수리 사업(가구리폼 포함)
  재료비 및 인건비 600,000*수시 = 600,000</t>
    <phoneticPr fontId="1" type="noConversion"/>
  </si>
  <si>
    <t>3. 홍보(100,000)
  -공공장소 대면홍보 부스물품 외 100,000
4. 일일호프 3,000,000
  -일일호프*1회=3,000,000</t>
    <phoneticPr fontId="1" type="noConversion"/>
  </si>
  <si>
    <t>◎회원관리(888,000)
 - 소식지발송 110,000*1회=110,000
 - CMS관리    64,900*12월=778,000
◎모금사이트구축 관련비용(300,000)
 - 도메인 사용, 자원봉사자, 마케터활동 및 회의진행비 
    50,000*6회=300,000</t>
    <phoneticPr fontId="1" type="noConversion"/>
  </si>
  <si>
    <t>◎기관운영비 523,424</t>
    <phoneticPr fontId="1" type="noConversion"/>
  </si>
  <si>
    <t>세출</t>
    <phoneticPr fontId="1" type="noConversion"/>
  </si>
  <si>
    <t>세출</t>
    <phoneticPr fontId="1" type="noConversion"/>
  </si>
  <si>
    <t>총계</t>
    <phoneticPr fontId="1" type="noConversion"/>
  </si>
  <si>
    <t>계</t>
    <phoneticPr fontId="1" type="noConversion"/>
  </si>
  <si>
    <t>(소계)</t>
    <phoneticPr fontId="1" type="noConversion"/>
  </si>
  <si>
    <t>상여금</t>
    <phoneticPr fontId="1" type="noConversion"/>
  </si>
  <si>
    <t>제수당</t>
    <phoneticPr fontId="1" type="noConversion"/>
  </si>
  <si>
    <t>사회보험부담금</t>
    <phoneticPr fontId="1" type="noConversion"/>
  </si>
  <si>
    <t>기타후생경비</t>
    <phoneticPr fontId="1" type="noConversion"/>
  </si>
  <si>
    <t>◎ 명절상여금 300,000 * 1회 * 2명 = 600,000</t>
    <phoneticPr fontId="1" type="noConversion"/>
  </si>
  <si>
    <r>
      <t xml:space="preserve"> ◎주거환경관리
 </t>
    </r>
    <r>
      <rPr>
        <sz val="11"/>
        <color rgb="FFFF0000"/>
        <rFont val="굴림"/>
        <family val="3"/>
        <charset val="129"/>
      </rPr>
      <t>- 변화의시작 전기로희망을 만든다(전기점검 및 수리)
    5,000,000 * 2회 = 10,000,000</t>
    </r>
    <r>
      <rPr>
        <sz val="11"/>
        <color indexed="8"/>
        <rFont val="굴림"/>
        <family val="3"/>
        <charset val="129"/>
      </rPr>
      <t xml:space="preserve">
 - 마을새단장 사업
    마을안내 표지판 제작 2,000,000*1회 = 2,000,000</t>
    </r>
    <phoneticPr fontId="1" type="noConversion"/>
  </si>
  <si>
    <t>◎직원교육비 (1,000,000)
 -  마을만들기 활동가교육 100,000 * 7회 = 700,000
 - 보수교육 외 기타 직원교육 300,000
 ◎교통카드 충전비       60,000 * 7월 = 420,000
 ◎교통카드 구입비        2,000 * 2장 =  4,000</t>
    <phoneticPr fontId="1" type="noConversion"/>
  </si>
  <si>
    <t>퇴직금 및 
퇴직적립금</t>
    <phoneticPr fontId="1" type="noConversion"/>
  </si>
  <si>
    <t>세출</t>
    <phoneticPr fontId="1" type="noConversion"/>
  </si>
  <si>
    <t>기관운영비</t>
    <phoneticPr fontId="1" type="noConversion"/>
  </si>
  <si>
    <t>직책보조비</t>
    <phoneticPr fontId="1" type="noConversion"/>
  </si>
  <si>
    <t>회의비</t>
    <phoneticPr fontId="1" type="noConversion"/>
  </si>
  <si>
    <t>세출</t>
    <phoneticPr fontId="1" type="noConversion"/>
  </si>
  <si>
    <t>자산취득비</t>
    <phoneticPr fontId="1" type="noConversion"/>
  </si>
  <si>
    <t>시설장비유지비</t>
    <phoneticPr fontId="1" type="noConversion"/>
  </si>
  <si>
    <t>사업비</t>
    <phoneticPr fontId="1" type="noConversion"/>
  </si>
  <si>
    <t>일반사업비</t>
    <phoneticPr fontId="1" type="noConversion"/>
  </si>
  <si>
    <t>지역공동체활성화 및 지역공동체지원사업</t>
    <phoneticPr fontId="1" type="noConversion"/>
  </si>
  <si>
    <t>저소득지역삶의질 
개선사업</t>
    <phoneticPr fontId="1" type="noConversion"/>
  </si>
  <si>
    <t>사업비</t>
    <phoneticPr fontId="1" type="noConversion"/>
  </si>
  <si>
    <t>일반사업비</t>
    <phoneticPr fontId="1" type="noConversion"/>
  </si>
  <si>
    <t>회원개발 및 관리사업</t>
    <phoneticPr fontId="1" type="noConversion"/>
  </si>
  <si>
    <t>외부지원사업</t>
    <phoneticPr fontId="1" type="noConversion"/>
  </si>
  <si>
    <t>예비비 및 기타</t>
    <phoneticPr fontId="1" type="noConversion"/>
  </si>
  <si>
    <t>예비비</t>
    <phoneticPr fontId="1" type="noConversion"/>
  </si>
  <si>
    <t>세입</t>
    <phoneticPr fontId="1" type="noConversion"/>
  </si>
  <si>
    <t>재산수입</t>
    <phoneticPr fontId="1" type="noConversion"/>
  </si>
  <si>
    <t>계</t>
    <phoneticPr fontId="1" type="noConversion"/>
  </si>
  <si>
    <t>기본재산
수입</t>
    <phoneticPr fontId="1" type="noConversion"/>
  </si>
  <si>
    <t>(소계)</t>
    <phoneticPr fontId="1" type="noConversion"/>
  </si>
  <si>
    <t>배당 및 
이자수입</t>
    <phoneticPr fontId="1" type="noConversion"/>
  </si>
  <si>
    <t>지정후원금</t>
    <phoneticPr fontId="1" type="noConversion"/>
  </si>
  <si>
    <t>비지정후원금</t>
    <phoneticPr fontId="1" type="noConversion"/>
  </si>
  <si>
    <t>이월금</t>
    <phoneticPr fontId="1" type="noConversion"/>
  </si>
  <si>
    <t>전년도이월금</t>
    <phoneticPr fontId="1" type="noConversion"/>
  </si>
  <si>
    <t>기본자산예금이자 6,493</t>
    <phoneticPr fontId="1" type="noConversion"/>
  </si>
  <si>
    <t>전년도이월금
(후원금)</t>
    <phoneticPr fontId="1" type="noConversion"/>
  </si>
  <si>
    <t>◎후원금 5,522,184</t>
    <phoneticPr fontId="1" type="noConversion"/>
  </si>
  <si>
    <t>잡수입</t>
    <phoneticPr fontId="1" type="noConversion"/>
  </si>
  <si>
    <t>기타예금
이자수입</t>
    <phoneticPr fontId="1" type="noConversion"/>
  </si>
  <si>
    <t>예금이자수입 20,000</t>
    <phoneticPr fontId="1" type="noConversion"/>
  </si>
  <si>
    <t>기타잡수입</t>
    <phoneticPr fontId="1" type="noConversion"/>
  </si>
  <si>
    <t>후원금수입</t>
    <phoneticPr fontId="1" type="noConversion"/>
  </si>
  <si>
    <t>주민욕구조사(사각지대실태조사)/건강실태조사</t>
    <phoneticPr fontId="1" type="noConversion"/>
  </si>
  <si>
    <t>재산
조성비</t>
    <phoneticPr fontId="1" type="noConversion"/>
  </si>
  <si>
    <t>예비비 및
 기타</t>
    <phoneticPr fontId="1" type="noConversion"/>
  </si>
  <si>
    <r>
      <t xml:space="preserve">◎마실작은 도서관(1,000,000)
  - 도서관 1,000,000*1회=1,000,000
◎사서와 함께하는 독서프로그램(90,000) 
  -독서모임 10,000*9회=90,000
</t>
    </r>
    <r>
      <rPr>
        <sz val="11"/>
        <color rgb="FFFF0000"/>
        <rFont val="굴림"/>
        <family val="3"/>
        <charset val="129"/>
      </rPr>
      <t>◎헬프에이지 지원사업 784,000</t>
    </r>
    <phoneticPr fontId="1" type="noConversion"/>
  </si>
  <si>
    <t>(기존)헬프에이지
500,000 --&gt; 784,000</t>
    <phoneticPr fontId="1" type="noConversion"/>
  </si>
  <si>
    <t>사무비</t>
    <phoneticPr fontId="1" type="noConversion"/>
  </si>
  <si>
    <t>운영비</t>
    <phoneticPr fontId="1" type="noConversion"/>
  </si>
  <si>
    <t xml:space="preserve"> 일일호프 수입금
 10,000,000</t>
    <phoneticPr fontId="1" type="noConversion"/>
  </si>
  <si>
    <t>2015년 3차 추가경정예산(안) 총괄표</t>
    <phoneticPr fontId="1" type="noConversion"/>
  </si>
  <si>
    <t>보조금수입</t>
    <phoneticPr fontId="1" type="noConversion"/>
  </si>
  <si>
    <t>계</t>
    <phoneticPr fontId="1" type="noConversion"/>
  </si>
  <si>
    <t>(소계)</t>
    <phoneticPr fontId="1" type="noConversion"/>
  </si>
  <si>
    <t>◎우편료              216,250
◎전화요금           20,000 * 12월 = 240,000
◎전기요금           20,000 *  7월 = 140,000
◎마을관리사무소 마실(1,025,000)
 - 전화 및 인터넷 요금 60,000*7월 = 420,000
 - 수도요금 25,000*7월 = 175,000
 - 전기요금 50,000*7월 = 350,000
 - 정화조 청소비 40,000*2회 = 80,000</t>
    <phoneticPr fontId="1" type="noConversion"/>
  </si>
  <si>
    <t>기정예산</t>
    <phoneticPr fontId="1" type="noConversion"/>
  </si>
  <si>
    <t>경정예산</t>
    <phoneticPr fontId="1" type="noConversion"/>
  </si>
  <si>
    <t>기정예산</t>
    <phoneticPr fontId="1" type="noConversion"/>
  </si>
  <si>
    <t>경정예산</t>
    <phoneticPr fontId="1" type="noConversion"/>
  </si>
  <si>
    <t>◎ 비품구입비  269,800원
◎ 마을관리사무소 마실(2,752,200)
 - 사무용 컴퓨터(모니터 포함)*3대 = 1,608,000
 - 사무용 책상 및 의자*3대 = 589,200
 - 사무용 책장 = 125,000
 - 사무용 파쇄기 200,000
 - 중고냉장고 230,000</t>
    <phoneticPr fontId="1" type="noConversion"/>
  </si>
  <si>
    <t>기타보조금
수입</t>
    <phoneticPr fontId="1" type="noConversion"/>
  </si>
  <si>
    <t>보조금
수입</t>
    <phoneticPr fontId="1" type="noConversion"/>
  </si>
  <si>
    <t>세입</t>
    <phoneticPr fontId="1" type="noConversion"/>
  </si>
  <si>
    <t>세입</t>
    <phoneticPr fontId="1" type="noConversion"/>
  </si>
  <si>
    <t>후원금수입</t>
    <phoneticPr fontId="1" type="noConversion"/>
  </si>
  <si>
    <t>후원금수입</t>
    <phoneticPr fontId="1" type="noConversion"/>
  </si>
  <si>
    <t>후원금
수입</t>
    <phoneticPr fontId="1" type="noConversion"/>
  </si>
  <si>
    <t>후원금
수입</t>
    <phoneticPr fontId="1" type="noConversion"/>
  </si>
  <si>
    <t>세 입</t>
    <phoneticPr fontId="1" type="noConversion"/>
  </si>
  <si>
    <t>세 출</t>
    <phoneticPr fontId="1" type="noConversion"/>
  </si>
  <si>
    <t>항목</t>
    <phoneticPr fontId="1" type="noConversion"/>
  </si>
  <si>
    <t>증감</t>
    <phoneticPr fontId="1" type="noConversion"/>
  </si>
  <si>
    <t>금액</t>
    <phoneticPr fontId="1" type="noConversion"/>
  </si>
  <si>
    <t>%</t>
    <phoneticPr fontId="1" type="noConversion"/>
  </si>
  <si>
    <t>총액</t>
    <phoneticPr fontId="1" type="noConversion"/>
  </si>
  <si>
    <t>재산수입</t>
    <phoneticPr fontId="1" type="noConversion"/>
  </si>
  <si>
    <t>▲4,142</t>
    <phoneticPr fontId="1" type="noConversion"/>
  </si>
  <si>
    <t>▲41.4</t>
    <phoneticPr fontId="1" type="noConversion"/>
  </si>
  <si>
    <t>인건비</t>
    <phoneticPr fontId="1" type="noConversion"/>
  </si>
  <si>
    <t>▲4,635,060</t>
    <phoneticPr fontId="1" type="noConversion"/>
  </si>
  <si>
    <t>▲7.4</t>
    <phoneticPr fontId="1" type="noConversion"/>
  </si>
  <si>
    <t>업무추진비</t>
    <phoneticPr fontId="1" type="noConversion"/>
  </si>
  <si>
    <t>이월금</t>
    <phoneticPr fontId="1" type="noConversion"/>
  </si>
  <si>
    <t>재산조성비</t>
    <phoneticPr fontId="1" type="noConversion"/>
  </si>
  <si>
    <t>잡수입</t>
    <phoneticPr fontId="1" type="noConversion"/>
  </si>
  <si>
    <t>사업비</t>
    <phoneticPr fontId="1" type="noConversion"/>
  </si>
  <si>
    <t>예비비</t>
    <phoneticPr fontId="1" type="noConversion"/>
  </si>
  <si>
    <r>
      <rPr>
        <sz val="10"/>
        <color rgb="FFFF0000"/>
        <rFont val="굴림"/>
        <family val="3"/>
        <charset val="129"/>
      </rPr>
      <t>◎ 사무실 임대료 200,000 * 7월 = 1,400,000
◎ 개금 사무실 임대료 130,000 * 8월    = 1,040,000</t>
    </r>
    <r>
      <rPr>
        <sz val="10"/>
        <color indexed="8"/>
        <rFont val="굴림"/>
        <family val="3"/>
        <charset val="129"/>
      </rPr>
      <t xml:space="preserve">
◎ 기타 사무용 물품 유지비 
   30,000  * 7월 = 210,000  </t>
    </r>
    <phoneticPr fontId="1" type="noConversion"/>
  </si>
  <si>
    <t>아동인식조사연구 용역비 1,574,330</t>
    <phoneticPr fontId="1" type="noConversion"/>
  </si>
  <si>
    <r>
      <t xml:space="preserve">◎마을건강조사 31,500,000
</t>
    </r>
    <r>
      <rPr>
        <sz val="11"/>
        <color rgb="FFFF0000"/>
        <rFont val="굴림"/>
        <family val="3"/>
        <charset val="129"/>
      </rPr>
      <t>◎아동인식조사연구 용역(1,574,330)</t>
    </r>
    <phoneticPr fontId="1" type="noConversion"/>
  </si>
  <si>
    <t>보조금수입</t>
    <phoneticPr fontId="1" type="noConversion"/>
  </si>
  <si>
    <t>기정예산</t>
    <phoneticPr fontId="1" type="noConversion"/>
  </si>
  <si>
    <t>◎ 잡수입 
- 퇴직자(양석범) 퇴직금 597,796
- 대관료 300,000
- 기타잡수입</t>
    <phoneticPr fontId="1" type="noConversion"/>
  </si>
  <si>
    <t>▲583,586</t>
    <phoneticPr fontId="1" type="noConversion"/>
  </si>
  <si>
    <t>▲94.4</t>
    <phoneticPr fontId="1" type="noConversion"/>
  </si>
  <si>
    <t>◎제세공과금
 - 법인세 93,750 * 1회 = 93,750
◎용역사업 보증보험 보험료(마을건강조사, 아동인식조사연구, 영도구 해돋이 새뜰마을사업 등)
◎ 동삼어린이집 보증 보험 보험료 1,427,260</t>
    <phoneticPr fontId="1" type="noConversion"/>
  </si>
  <si>
    <t xml:space="preserve">  ◎사무용품비           20,000 * 6회 = 120,000
  ◎문자통신요금         50,000 * 4회 = 200,000
  ◎각종수수료           50,000 * 12월 = 600,000
  ◎집기 및 소모품 구입  30,000 * 4회 = 120,000
  ◎개금사무소 프린트렌탈료 44,000*7월=308,000
  ◎기타잡비             20,000 * 5회 = 100,000
  ◎마을관리사무소 마실(826,000)
   - 정수기 렌탈 및 관리 요금 44,000 * 7월 = 308,000
   - 복합기 관리비 44,000 * 7월 = 308,000
   - 사무용품 구입비 30,000 * 7월 = 210,000</t>
    <phoneticPr fontId="1" type="noConversion"/>
  </si>
  <si>
    <t>◎ 지역공동체활성화(750,000)
 - 주민설명회 및 토론회 250,000 * 3회 = 750,000
◎ 지역공동체 지원(1,200,000)
 - 빅이벤트 지원 1,000,000
 - 기타 지원사업 200,000
◎ 우리가락교실(420,000) 
 - 강사비 30,000원* 월2회 * 7월 * 1명 = 420,000
◎ 마을관리사무소 마실 개소식(3,018,880) 
  - 현판식 1회 * 3,018,880 = 3,018,880
◎ 마을자원관리 및 외부자원발굴(6,100,000)
 - 국수나눔잔치 400,000*10회 = 4,000,000 
 - 운영지원단장활동비 1명*420,000*5월=2,100,000원
◎ 마을만들기 자문위원 자문비(2,100,000) 
 - 자문위원 1명*420,000*5월=2,100,000</t>
    <phoneticPr fontId="1" type="noConversion"/>
  </si>
  <si>
    <r>
      <t xml:space="preserve">◎ 개인 후원금(30,100,000)
 -월회원 후원금 1,700,000*12월=20,400,000
 -연회원 후원금 2,000,000
</t>
    </r>
    <r>
      <rPr>
        <sz val="10"/>
        <color rgb="FFFF0000"/>
        <rFont val="굴림"/>
        <family val="3"/>
        <charset val="129"/>
      </rPr>
      <t xml:space="preserve"> -개인일시후원금 9,170,000</t>
    </r>
    <r>
      <rPr>
        <sz val="10"/>
        <rFont val="굴림"/>
        <family val="3"/>
        <charset val="129"/>
      </rPr>
      <t xml:space="preserve">
◎ 민간단체 및 외부지원금 (91,284,000)
 ․부산은행지원금 53,000,000
 </t>
    </r>
    <r>
      <rPr>
        <sz val="10"/>
        <color rgb="FFFF0000"/>
        <rFont val="굴림"/>
        <family val="3"/>
        <charset val="129"/>
      </rPr>
      <t>․부산대학병원 건강조사사업비 31,500,000</t>
    </r>
    <r>
      <rPr>
        <sz val="10"/>
        <rFont val="굴림"/>
        <family val="3"/>
        <charset val="129"/>
      </rPr>
      <t xml:space="preserve">
 ․작은도서관 운영비 1,000,000 * 1회 = 1,000,000
 ․</t>
    </r>
    <r>
      <rPr>
        <sz val="10"/>
        <color rgb="FFFF0000"/>
        <rFont val="굴림"/>
        <family val="3"/>
        <charset val="129"/>
      </rPr>
      <t>헬프에이지 사업지원비 784,000
   한국전력 5,000,000</t>
    </r>
    <phoneticPr fontId="1" type="noConversion"/>
  </si>
  <si>
    <t>일시후원금 6,400,000</t>
    <phoneticPr fontId="1" type="noConversion"/>
  </si>
  <si>
    <t>▲4,718,339</t>
    <phoneticPr fontId="1" type="noConversion"/>
  </si>
  <si>
    <t>▲3.3</t>
    <phoneticPr fontId="1" type="noConversion"/>
  </si>
  <si>
    <t>▲7,142,000</t>
    <phoneticPr fontId="1" type="noConversion"/>
  </si>
  <si>
    <t>▲5.2</t>
    <phoneticPr fontId="1" type="noConversion"/>
  </si>
  <si>
    <t>▲3,593,117</t>
    <phoneticPr fontId="1" type="noConversion"/>
  </si>
  <si>
    <t>▲5.5</t>
    <phoneticPr fontId="1" type="noConversion"/>
  </si>
  <si>
    <r>
      <t xml:space="preserve">◎기본급
 - 상임이사   758,380 * 4월 = 3,033,520
 - 팀    장    1,412,200 * 4월 = 5,648,800
                 2,192,000 * 1월 = 2,192,000
 -활동가 4명    
               1,861,000 * 7월 = 13,027,000
             </t>
    </r>
    <r>
      <rPr>
        <sz val="11"/>
        <color rgb="FFFF0000"/>
        <rFont val="굴림"/>
        <family val="3"/>
        <charset val="129"/>
      </rPr>
      <t xml:space="preserve">  1,400,000 * 6월 = 8,400,000</t>
    </r>
    <r>
      <rPr>
        <sz val="11"/>
        <color indexed="8"/>
        <rFont val="굴림"/>
        <family val="3"/>
        <charset val="129"/>
      </rPr>
      <t xml:space="preserve">
               1,777,000 * 9월 = 15,993,000
               1,634,000 * 1월 = 1,634,000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</si>
</sst>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#,##0;\▲#,##0"/>
    <numFmt numFmtId="178" formatCode="#,##0.0;\▲#,##0.0"/>
    <numFmt numFmtId="179" formatCode="#,##0.0_ "/>
    <numFmt numFmtId="180" formatCode="_-* #,##0.0_-;\-* #,##0.0_-;_-* &quot;-&quot;_-;_-@_-"/>
    <numFmt numFmtId="181" formatCode="_-* #,##0.0_-;\-* #,##0.0_-;_-* &quot;-&quot;?_-;_-@_-"/>
  </numFmts>
  <fonts count="18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굴림"/>
      <family val="3"/>
      <charset val="129"/>
    </font>
    <font>
      <b/>
      <sz val="26"/>
      <color indexed="8"/>
      <name val="HY헤드라인M"/>
      <family val="1"/>
      <charset val="129"/>
    </font>
    <font>
      <sz val="11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1"/>
      <name val="굴림"/>
      <family val="3"/>
      <charset val="129"/>
    </font>
    <font>
      <sz val="10"/>
      <name val="굴림"/>
      <family val="3"/>
      <charset val="129"/>
    </font>
    <font>
      <sz val="11"/>
      <name val="돋움"/>
      <family val="3"/>
      <charset val="129"/>
    </font>
    <font>
      <b/>
      <sz val="20"/>
      <name val="굴림"/>
      <family val="3"/>
      <charset val="129"/>
    </font>
    <font>
      <sz val="10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20"/>
      <name val="나눔고딕"/>
      <family val="3"/>
      <charset val="129"/>
    </font>
    <font>
      <sz val="11"/>
      <name val="나눔고딕"/>
      <family val="3"/>
      <charset val="129"/>
    </font>
    <font>
      <b/>
      <sz val="1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 wrapText="1" indent="1"/>
    </xf>
    <xf numFmtId="0" fontId="6" fillId="0" borderId="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2" borderId="5" xfId="0" applyNumberFormat="1" applyFont="1" applyFill="1" applyBorder="1" applyAlignment="1">
      <alignment vertical="center"/>
    </xf>
    <xf numFmtId="49" fontId="10" fillId="0" borderId="13" xfId="0" applyNumberFormat="1" applyFont="1" applyBorder="1" applyAlignment="1">
      <alignment horizontal="left" vertical="center" wrapText="1" indent="1"/>
    </xf>
    <xf numFmtId="0" fontId="11" fillId="0" borderId="0" xfId="0" applyFont="1">
      <alignment vertical="center"/>
    </xf>
    <xf numFmtId="0" fontId="6" fillId="3" borderId="5" xfId="0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6" fillId="2" borderId="5" xfId="0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76" fontId="4" fillId="3" borderId="0" xfId="0" applyNumberFormat="1" applyFont="1" applyFill="1">
      <alignment vertical="center"/>
    </xf>
    <xf numFmtId="0" fontId="11" fillId="3" borderId="0" xfId="0" applyFont="1" applyFill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vertical="center" wrapText="1"/>
    </xf>
    <xf numFmtId="177" fontId="12" fillId="2" borderId="1" xfId="0" applyNumberFormat="1" applyFont="1" applyFill="1" applyBorder="1" applyAlignment="1">
      <alignment vertical="center" wrapText="1"/>
    </xf>
    <xf numFmtId="178" fontId="12" fillId="2" borderId="1" xfId="0" applyNumberFormat="1" applyFont="1" applyFill="1" applyBorder="1" applyAlignment="1">
      <alignment horizontal="righ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vertical="center" wrapText="1"/>
    </xf>
    <xf numFmtId="177" fontId="12" fillId="3" borderId="1" xfId="0" applyNumberFormat="1" applyFont="1" applyFill="1" applyBorder="1" applyAlignment="1">
      <alignment vertical="center" wrapText="1"/>
    </xf>
    <xf numFmtId="178" fontId="12" fillId="3" borderId="1" xfId="0" applyNumberFormat="1" applyFont="1" applyFill="1" applyBorder="1" applyAlignment="1">
      <alignment horizontal="righ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vertical="center" wrapText="1"/>
    </xf>
    <xf numFmtId="177" fontId="13" fillId="3" borderId="1" xfId="0" applyNumberFormat="1" applyFont="1" applyFill="1" applyBorder="1" applyAlignment="1">
      <alignment vertical="center" wrapText="1"/>
    </xf>
    <xf numFmtId="178" fontId="13" fillId="3" borderId="1" xfId="0" applyNumberFormat="1" applyFont="1" applyFill="1" applyBorder="1" applyAlignment="1">
      <alignment horizontal="right" vertical="center" wrapText="1"/>
    </xf>
    <xf numFmtId="49" fontId="13" fillId="3" borderId="16" xfId="0" applyNumberFormat="1" applyFont="1" applyFill="1" applyBorder="1" applyAlignment="1">
      <alignment horizontal="center" vertical="center" wrapText="1"/>
    </xf>
    <xf numFmtId="176" fontId="13" fillId="3" borderId="16" xfId="0" applyNumberFormat="1" applyFont="1" applyFill="1" applyBorder="1" applyAlignment="1">
      <alignment vertical="center" wrapText="1"/>
    </xf>
    <xf numFmtId="177" fontId="13" fillId="3" borderId="16" xfId="0" applyNumberFormat="1" applyFont="1" applyFill="1" applyBorder="1" applyAlignment="1">
      <alignment vertical="center" wrapText="1"/>
    </xf>
    <xf numFmtId="178" fontId="13" fillId="3" borderId="16" xfId="0" applyNumberFormat="1" applyFont="1" applyFill="1" applyBorder="1" applyAlignment="1">
      <alignment horizontal="right" vertical="center" wrapText="1"/>
    </xf>
    <xf numFmtId="0" fontId="13" fillId="3" borderId="5" xfId="0" applyNumberFormat="1" applyFont="1" applyFill="1" applyBorder="1" applyAlignment="1">
      <alignment horizontal="left" vertical="center" wrapText="1" indent="1"/>
    </xf>
    <xf numFmtId="49" fontId="13" fillId="3" borderId="5" xfId="0" applyNumberFormat="1" applyFont="1" applyFill="1" applyBorder="1" applyAlignment="1">
      <alignment horizontal="left" vertical="center" wrapText="1" indent="1"/>
    </xf>
    <xf numFmtId="49" fontId="11" fillId="3" borderId="5" xfId="0" applyNumberFormat="1" applyFont="1" applyFill="1" applyBorder="1" applyAlignment="1">
      <alignment horizontal="left" vertical="center" wrapText="1" indent="1"/>
    </xf>
    <xf numFmtId="49" fontId="13" fillId="3" borderId="17" xfId="0" applyNumberFormat="1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indent="1"/>
    </xf>
    <xf numFmtId="49" fontId="13" fillId="0" borderId="5" xfId="0" applyNumberFormat="1" applyFont="1" applyBorder="1" applyAlignment="1">
      <alignment horizontal="left" vertical="center" wrapText="1" indent="1"/>
    </xf>
    <xf numFmtId="49" fontId="12" fillId="2" borderId="5" xfId="0" applyNumberFormat="1" applyFont="1" applyFill="1" applyBorder="1" applyAlignment="1">
      <alignment horizontal="left" vertical="center" wrapText="1" inden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vertical="center" wrapText="1"/>
    </xf>
    <xf numFmtId="177" fontId="12" fillId="0" borderId="2" xfId="0" applyNumberFormat="1" applyFont="1" applyFill="1" applyBorder="1" applyAlignment="1">
      <alignment vertical="center" wrapText="1"/>
    </xf>
    <xf numFmtId="178" fontId="13" fillId="0" borderId="2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vertical="center" wrapText="1"/>
    </xf>
    <xf numFmtId="177" fontId="13" fillId="0" borderId="1" xfId="0" applyNumberFormat="1" applyFont="1" applyBorder="1" applyAlignment="1">
      <alignment vertical="center" wrapText="1"/>
    </xf>
    <xf numFmtId="178" fontId="13" fillId="0" borderId="1" xfId="0" applyNumberFormat="1" applyFont="1" applyFill="1" applyBorder="1" applyAlignment="1">
      <alignment horizontal="righ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righ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Border="1" applyAlignment="1">
      <alignment vertical="center" wrapText="1"/>
    </xf>
    <xf numFmtId="176" fontId="11" fillId="0" borderId="7" xfId="0" applyNumberFormat="1" applyFont="1" applyBorder="1" applyAlignment="1">
      <alignment vertical="center" wrapText="1"/>
    </xf>
    <xf numFmtId="177" fontId="13" fillId="0" borderId="7" xfId="0" applyNumberFormat="1" applyFont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right" vertical="center" wrapText="1"/>
    </xf>
    <xf numFmtId="178" fontId="12" fillId="2" borderId="1" xfId="1" applyNumberFormat="1" applyFont="1" applyFill="1" applyBorder="1" applyAlignment="1">
      <alignment horizontal="left" vertical="center" wrapText="1" indent="1"/>
    </xf>
    <xf numFmtId="176" fontId="12" fillId="0" borderId="1" xfId="0" applyNumberFormat="1" applyFont="1" applyFill="1" applyBorder="1" applyAlignment="1">
      <alignment horizontal="right" vertical="center" wrapText="1"/>
    </xf>
    <xf numFmtId="178" fontId="12" fillId="0" borderId="1" xfId="1" applyNumberFormat="1" applyFont="1" applyFill="1" applyBorder="1" applyAlignment="1">
      <alignment horizontal="left" vertical="center" wrapText="1" indent="1"/>
    </xf>
    <xf numFmtId="176" fontId="13" fillId="0" borderId="1" xfId="0" applyNumberFormat="1" applyFont="1" applyBorder="1" applyAlignment="1">
      <alignment horizontal="right" vertical="center" wrapText="1" indent="1"/>
    </xf>
    <xf numFmtId="178" fontId="13" fillId="0" borderId="1" xfId="1" applyNumberFormat="1" applyFont="1" applyFill="1" applyBorder="1" applyAlignment="1">
      <alignment horizontal="left" vertical="center" wrapText="1" indent="1"/>
    </xf>
    <xf numFmtId="176" fontId="12" fillId="2" borderId="1" xfId="0" applyNumberFormat="1" applyFont="1" applyFill="1" applyBorder="1" applyAlignment="1">
      <alignment horizontal="right" vertical="center" wrapText="1" indent="1"/>
    </xf>
    <xf numFmtId="176" fontId="12" fillId="0" borderId="1" xfId="0" applyNumberFormat="1" applyFont="1" applyBorder="1" applyAlignment="1">
      <alignment horizontal="right" vertical="center" wrapText="1" indent="1"/>
    </xf>
    <xf numFmtId="177" fontId="12" fillId="0" borderId="1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left" vertical="center" wrapText="1" indent="1"/>
    </xf>
    <xf numFmtId="49" fontId="13" fillId="0" borderId="1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1"/>
    </xf>
    <xf numFmtId="49" fontId="13" fillId="0" borderId="16" xfId="0" applyNumberFormat="1" applyFont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right" vertical="center" wrapText="1" indent="1"/>
    </xf>
    <xf numFmtId="49" fontId="13" fillId="0" borderId="17" xfId="0" applyNumberFormat="1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indent="1"/>
    </xf>
    <xf numFmtId="176" fontId="13" fillId="0" borderId="2" xfId="0" applyNumberFormat="1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indent="1"/>
    </xf>
    <xf numFmtId="49" fontId="13" fillId="0" borderId="8" xfId="0" applyNumberFormat="1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right" vertical="center" wrapText="1" indent="1"/>
    </xf>
    <xf numFmtId="176" fontId="11" fillId="0" borderId="7" xfId="0" applyNumberFormat="1" applyFont="1" applyBorder="1" applyAlignment="1">
      <alignment horizontal="right" vertical="center" wrapText="1" indent="1"/>
    </xf>
    <xf numFmtId="178" fontId="13" fillId="0" borderId="7" xfId="1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Border="1" applyAlignment="1">
      <alignment horizontal="left" vertical="center" wrapText="1" indent="1"/>
    </xf>
    <xf numFmtId="176" fontId="12" fillId="0" borderId="2" xfId="0" applyNumberFormat="1" applyFont="1" applyBorder="1" applyAlignment="1">
      <alignment horizontal="right" vertical="center" wrapText="1" indent="1"/>
    </xf>
    <xf numFmtId="178" fontId="13" fillId="0" borderId="2" xfId="1" applyNumberFormat="1" applyFont="1" applyFill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indent="1"/>
    </xf>
    <xf numFmtId="176" fontId="12" fillId="2" borderId="16" xfId="0" applyNumberFormat="1" applyFont="1" applyFill="1" applyBorder="1" applyAlignment="1">
      <alignment horizontal="right" vertical="center" wrapText="1" indent="1"/>
    </xf>
    <xf numFmtId="177" fontId="12" fillId="2" borderId="16" xfId="0" applyNumberFormat="1" applyFont="1" applyFill="1" applyBorder="1" applyAlignment="1">
      <alignment vertical="center" wrapText="1"/>
    </xf>
    <xf numFmtId="178" fontId="12" fillId="2" borderId="16" xfId="1" applyNumberFormat="1" applyFont="1" applyFill="1" applyBorder="1" applyAlignment="1">
      <alignment horizontal="left" vertical="center" wrapText="1" indent="1"/>
    </xf>
    <xf numFmtId="0" fontId="6" fillId="2" borderId="17" xfId="0" applyFont="1" applyFill="1" applyBorder="1" applyAlignment="1">
      <alignment horizontal="left" vertical="center" indent="1"/>
    </xf>
    <xf numFmtId="49" fontId="13" fillId="3" borderId="8" xfId="0" applyNumberFormat="1" applyFont="1" applyFill="1" applyBorder="1" applyAlignment="1">
      <alignment horizontal="center" vertical="center" wrapText="1"/>
    </xf>
    <xf numFmtId="176" fontId="13" fillId="3" borderId="8" xfId="0" applyNumberFormat="1" applyFont="1" applyFill="1" applyBorder="1" applyAlignment="1">
      <alignment vertical="center" wrapText="1"/>
    </xf>
    <xf numFmtId="177" fontId="13" fillId="3" borderId="8" xfId="0" applyNumberFormat="1" applyFont="1" applyFill="1" applyBorder="1" applyAlignment="1">
      <alignment vertical="center" wrapText="1"/>
    </xf>
    <xf numFmtId="178" fontId="13" fillId="3" borderId="8" xfId="0" applyNumberFormat="1" applyFont="1" applyFill="1" applyBorder="1" applyAlignment="1">
      <alignment horizontal="right" vertical="center" wrapText="1"/>
    </xf>
    <xf numFmtId="49" fontId="13" fillId="3" borderId="20" xfId="0" applyNumberFormat="1" applyFont="1" applyFill="1" applyBorder="1" applyAlignment="1">
      <alignment horizontal="left" vertical="center" wrapText="1" indent="1"/>
    </xf>
    <xf numFmtId="49" fontId="12" fillId="3" borderId="10" xfId="0" applyNumberFormat="1" applyFont="1" applyFill="1" applyBorder="1" applyAlignment="1">
      <alignment horizontal="center" vertical="center" wrapText="1"/>
    </xf>
    <xf numFmtId="176" fontId="12" fillId="3" borderId="10" xfId="0" applyNumberFormat="1" applyFont="1" applyFill="1" applyBorder="1" applyAlignment="1">
      <alignment vertical="center" wrapText="1"/>
    </xf>
    <xf numFmtId="177" fontId="12" fillId="3" borderId="10" xfId="0" applyNumberFormat="1" applyFont="1" applyFill="1" applyBorder="1" applyAlignment="1">
      <alignment vertical="center" wrapText="1"/>
    </xf>
    <xf numFmtId="178" fontId="12" fillId="3" borderId="10" xfId="0" applyNumberFormat="1" applyFont="1" applyFill="1" applyBorder="1" applyAlignment="1">
      <alignment horizontal="right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176" fontId="13" fillId="3" borderId="7" xfId="0" applyNumberFormat="1" applyFont="1" applyFill="1" applyBorder="1" applyAlignment="1">
      <alignment vertical="center" wrapText="1"/>
    </xf>
    <xf numFmtId="177" fontId="13" fillId="3" borderId="7" xfId="0" applyNumberFormat="1" applyFont="1" applyFill="1" applyBorder="1" applyAlignment="1">
      <alignment vertical="center" wrapText="1"/>
    </xf>
    <xf numFmtId="178" fontId="13" fillId="3" borderId="7" xfId="0" applyNumberFormat="1" applyFont="1" applyFill="1" applyBorder="1" applyAlignment="1">
      <alignment horizontal="right" vertical="center" wrapText="1"/>
    </xf>
    <xf numFmtId="176" fontId="12" fillId="2" borderId="10" xfId="0" applyNumberFormat="1" applyFont="1" applyFill="1" applyBorder="1" applyAlignment="1">
      <alignment vertical="center" wrapText="1"/>
    </xf>
    <xf numFmtId="177" fontId="12" fillId="2" borderId="10" xfId="0" applyNumberFormat="1" applyFont="1" applyFill="1" applyBorder="1" applyAlignment="1">
      <alignment vertical="center" wrapText="1"/>
    </xf>
    <xf numFmtId="178" fontId="12" fillId="2" borderId="10" xfId="0" applyNumberFormat="1" applyFont="1" applyFill="1" applyBorder="1" applyAlignment="1">
      <alignment horizontal="right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176" fontId="13" fillId="3" borderId="10" xfId="0" applyNumberFormat="1" applyFont="1" applyFill="1" applyBorder="1" applyAlignment="1">
      <alignment vertical="center" wrapText="1"/>
    </xf>
    <xf numFmtId="176" fontId="11" fillId="3" borderId="10" xfId="0" applyNumberFormat="1" applyFont="1" applyFill="1" applyBorder="1" applyAlignment="1">
      <alignment vertical="center" wrapText="1"/>
    </xf>
    <xf numFmtId="177" fontId="13" fillId="3" borderId="10" xfId="0" applyNumberFormat="1" applyFont="1" applyFill="1" applyBorder="1" applyAlignment="1">
      <alignment vertical="center" wrapText="1"/>
    </xf>
    <xf numFmtId="178" fontId="13" fillId="3" borderId="10" xfId="0" applyNumberFormat="1" applyFont="1" applyFill="1" applyBorder="1" applyAlignment="1">
      <alignment horizontal="right" vertical="center" wrapText="1"/>
    </xf>
    <xf numFmtId="49" fontId="13" fillId="3" borderId="11" xfId="0" applyNumberFormat="1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vertical="center" wrapText="1"/>
    </xf>
    <xf numFmtId="176" fontId="13" fillId="3" borderId="2" xfId="0" applyNumberFormat="1" applyFont="1" applyFill="1" applyBorder="1" applyAlignment="1">
      <alignment vertical="center" wrapText="1"/>
    </xf>
    <xf numFmtId="177" fontId="13" fillId="3" borderId="2" xfId="0" applyNumberFormat="1" applyFont="1" applyFill="1" applyBorder="1" applyAlignment="1">
      <alignment vertical="center" wrapText="1"/>
    </xf>
    <xf numFmtId="178" fontId="13" fillId="3" borderId="2" xfId="0" applyNumberFormat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49" fontId="14" fillId="3" borderId="7" xfId="0" applyNumberFormat="1" applyFont="1" applyFill="1" applyBorder="1" applyAlignment="1">
      <alignment horizontal="left" vertical="center" wrapText="1" indent="1"/>
    </xf>
    <xf numFmtId="49" fontId="13" fillId="3" borderId="14" xfId="0" applyNumberFormat="1" applyFont="1" applyFill="1" applyBorder="1" applyAlignment="1">
      <alignment horizontal="left" vertical="center" wrapText="1" indent="1"/>
    </xf>
    <xf numFmtId="176" fontId="11" fillId="3" borderId="7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177" fontId="12" fillId="0" borderId="1" xfId="0" applyNumberFormat="1" applyFont="1" applyFill="1" applyBorder="1" applyAlignment="1">
      <alignment vertical="center" wrapText="1"/>
    </xf>
    <xf numFmtId="176" fontId="12" fillId="4" borderId="1" xfId="0" applyNumberFormat="1" applyFont="1" applyFill="1" applyBorder="1" applyAlignment="1">
      <alignment horizontal="right" vertical="center" wrapText="1" indent="1"/>
    </xf>
    <xf numFmtId="176" fontId="12" fillId="4" borderId="1" xfId="0" applyNumberFormat="1" applyFont="1" applyFill="1" applyBorder="1" applyAlignment="1">
      <alignment vertical="center" wrapText="1"/>
    </xf>
    <xf numFmtId="178" fontId="12" fillId="4" borderId="1" xfId="1" applyNumberFormat="1" applyFont="1" applyFill="1" applyBorder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vertical="center" wrapText="1"/>
    </xf>
    <xf numFmtId="49" fontId="13" fillId="4" borderId="5" xfId="0" applyNumberFormat="1" applyFont="1" applyFill="1" applyBorder="1" applyAlignment="1">
      <alignment horizontal="left" vertical="center" wrapText="1" inden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indent="1"/>
    </xf>
    <xf numFmtId="49" fontId="5" fillId="2" borderId="5" xfId="0" applyNumberFormat="1" applyFont="1" applyFill="1" applyBorder="1" applyAlignment="1">
      <alignment horizontal="left" vertical="center" wrapText="1" indent="1"/>
    </xf>
    <xf numFmtId="0" fontId="17" fillId="3" borderId="5" xfId="0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left" vertical="center" wrapText="1" indent="1"/>
    </xf>
    <xf numFmtId="178" fontId="12" fillId="3" borderId="7" xfId="0" applyNumberFormat="1" applyFont="1" applyFill="1" applyBorder="1" applyAlignment="1">
      <alignment horizontal="right" vertical="center" wrapText="1"/>
    </xf>
    <xf numFmtId="176" fontId="13" fillId="0" borderId="8" xfId="0" applyNumberFormat="1" applyFont="1" applyBorder="1" applyAlignment="1">
      <alignment horizontal="right" vertical="center" wrapText="1" indent="1"/>
    </xf>
    <xf numFmtId="176" fontId="11" fillId="0" borderId="8" xfId="0" applyNumberFormat="1" applyFont="1" applyBorder="1" applyAlignment="1">
      <alignment horizontal="right" vertical="center" wrapText="1" indent="1"/>
    </xf>
    <xf numFmtId="177" fontId="13" fillId="0" borderId="8" xfId="0" applyNumberFormat="1" applyFont="1" applyBorder="1" applyAlignment="1">
      <alignment vertical="center" wrapText="1"/>
    </xf>
    <xf numFmtId="178" fontId="13" fillId="0" borderId="8" xfId="1" applyNumberFormat="1" applyFont="1" applyFill="1" applyBorder="1" applyAlignment="1">
      <alignment horizontal="left" vertical="center" wrapText="1" indent="1"/>
    </xf>
    <xf numFmtId="49" fontId="13" fillId="0" borderId="20" xfId="0" applyNumberFormat="1" applyFont="1" applyBorder="1" applyAlignment="1">
      <alignment horizontal="left" vertical="center" wrapText="1" indent="1"/>
    </xf>
    <xf numFmtId="177" fontId="12" fillId="0" borderId="7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 indent="1"/>
    </xf>
    <xf numFmtId="0" fontId="16" fillId="3" borderId="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41" fontId="16" fillId="3" borderId="16" xfId="2" applyFont="1" applyFill="1" applyBorder="1" applyAlignment="1">
      <alignment horizontal="right" vertical="center"/>
    </xf>
    <xf numFmtId="41" fontId="16" fillId="3" borderId="17" xfId="2" applyFont="1" applyFill="1" applyBorder="1" applyAlignment="1">
      <alignment horizontal="right" vertical="center"/>
    </xf>
    <xf numFmtId="176" fontId="16" fillId="3" borderId="16" xfId="0" applyNumberFormat="1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center" vertical="center"/>
    </xf>
    <xf numFmtId="41" fontId="16" fillId="3" borderId="1" xfId="2" applyFont="1" applyFill="1" applyBorder="1" applyAlignment="1">
      <alignment horizontal="right" vertical="center"/>
    </xf>
    <xf numFmtId="41" fontId="16" fillId="3" borderId="5" xfId="2" applyFont="1" applyFill="1" applyBorder="1" applyAlignment="1">
      <alignment horizontal="right" vertical="center"/>
    </xf>
    <xf numFmtId="176" fontId="16" fillId="3" borderId="1" xfId="0" applyNumberFormat="1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center" vertical="center"/>
    </xf>
    <xf numFmtId="179" fontId="16" fillId="3" borderId="5" xfId="2" applyNumberFormat="1" applyFont="1" applyFill="1" applyBorder="1" applyAlignment="1">
      <alignment horizontal="right" vertical="center"/>
    </xf>
    <xf numFmtId="0" fontId="16" fillId="3" borderId="21" xfId="0" applyFont="1" applyFill="1" applyBorder="1" applyAlignment="1">
      <alignment horizontal="center" vertical="center"/>
    </xf>
    <xf numFmtId="41" fontId="16" fillId="3" borderId="7" xfId="2" applyFont="1" applyFill="1" applyBorder="1" applyAlignment="1">
      <alignment horizontal="right" vertical="center"/>
    </xf>
    <xf numFmtId="41" fontId="16" fillId="3" borderId="13" xfId="2" applyFont="1" applyFill="1" applyBorder="1" applyAlignment="1">
      <alignment horizontal="right" vertical="center"/>
    </xf>
    <xf numFmtId="176" fontId="16" fillId="3" borderId="7" xfId="0" applyNumberFormat="1" applyFont="1" applyFill="1" applyBorder="1" applyAlignment="1">
      <alignment horizontal="right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80" fontId="16" fillId="3" borderId="5" xfId="2" applyNumberFormat="1" applyFont="1" applyFill="1" applyBorder="1" applyAlignment="1">
      <alignment horizontal="right" vertical="center"/>
    </xf>
    <xf numFmtId="41" fontId="16" fillId="0" borderId="5" xfId="2" applyFont="1" applyBorder="1" applyAlignment="1">
      <alignment horizontal="center" vertical="center"/>
    </xf>
    <xf numFmtId="180" fontId="16" fillId="3" borderId="17" xfId="2" applyNumberFormat="1" applyFont="1" applyFill="1" applyBorder="1" applyAlignment="1">
      <alignment horizontal="right" vertical="center"/>
    </xf>
    <xf numFmtId="181" fontId="16" fillId="3" borderId="5" xfId="2" applyNumberFormat="1" applyFont="1" applyFill="1" applyBorder="1" applyAlignment="1">
      <alignment horizontal="right" vertical="center"/>
    </xf>
    <xf numFmtId="49" fontId="10" fillId="3" borderId="11" xfId="0" applyNumberFormat="1" applyFont="1" applyFill="1" applyBorder="1" applyAlignment="1">
      <alignment horizontal="left" vertical="center" wrapText="1" indent="1"/>
    </xf>
    <xf numFmtId="49" fontId="13" fillId="0" borderId="1" xfId="0" applyNumberFormat="1" applyFont="1" applyBorder="1" applyAlignment="1">
      <alignment horizontal="center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76" fontId="12" fillId="2" borderId="16" xfId="0" applyNumberFormat="1" applyFont="1" applyFill="1" applyBorder="1" applyAlignment="1">
      <alignment vertical="center" wrapText="1"/>
    </xf>
    <xf numFmtId="178" fontId="12" fillId="2" borderId="16" xfId="0" applyNumberFormat="1" applyFont="1" applyFill="1" applyBorder="1" applyAlignment="1">
      <alignment horizontal="right" vertical="center" wrapText="1"/>
    </xf>
    <xf numFmtId="0" fontId="17" fillId="2" borderId="17" xfId="0" applyFont="1" applyFill="1" applyBorder="1" applyAlignment="1">
      <alignment horizontal="left" vertical="center" indent="1"/>
    </xf>
    <xf numFmtId="49" fontId="2" fillId="3" borderId="5" xfId="0" applyNumberFormat="1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41" fontId="15" fillId="3" borderId="28" xfId="2" applyFont="1" applyFill="1" applyBorder="1" applyAlignment="1">
      <alignment horizontal="center" vertical="center"/>
    </xf>
    <xf numFmtId="41" fontId="15" fillId="3" borderId="8" xfId="2" applyFont="1" applyFill="1" applyBorder="1" applyAlignment="1">
      <alignment horizontal="center" vertical="center"/>
    </xf>
    <xf numFmtId="41" fontId="15" fillId="3" borderId="29" xfId="2" applyFont="1" applyFill="1" applyBorder="1" applyAlignment="1">
      <alignment horizontal="center" vertical="center"/>
    </xf>
    <xf numFmtId="41" fontId="16" fillId="3" borderId="9" xfId="2" applyFont="1" applyFill="1" applyBorder="1" applyAlignment="1">
      <alignment horizontal="center" vertical="center"/>
    </xf>
    <xf numFmtId="41" fontId="16" fillId="3" borderId="10" xfId="2" applyFont="1" applyFill="1" applyBorder="1" applyAlignment="1">
      <alignment horizontal="center" vertical="center"/>
    </xf>
    <xf numFmtId="41" fontId="16" fillId="3" borderId="11" xfId="2" applyFont="1" applyFill="1" applyBorder="1" applyAlignment="1">
      <alignment horizontal="center" vertical="center"/>
    </xf>
    <xf numFmtId="41" fontId="16" fillId="3" borderId="25" xfId="2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49" fontId="12" fillId="4" borderId="23" xfId="0" applyNumberFormat="1" applyFont="1" applyFill="1" applyBorder="1" applyAlignment="1">
      <alignment horizontal="center" vertical="center" wrapText="1"/>
    </xf>
    <xf numFmtId="49" fontId="12" fillId="4" borderId="24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1" sqref="J11"/>
    </sheetView>
  </sheetViews>
  <sheetFormatPr defaultRowHeight="13.5"/>
  <cols>
    <col min="1" max="1" width="10.21875" bestFit="1" customWidth="1"/>
    <col min="2" max="3" width="15.21875" bestFit="1" customWidth="1"/>
    <col min="4" max="4" width="14.109375" bestFit="1" customWidth="1"/>
    <col min="5" max="5" width="9.33203125" bestFit="1" customWidth="1"/>
    <col min="6" max="6" width="10.21875" bestFit="1" customWidth="1"/>
    <col min="7" max="7" width="14.44140625" bestFit="1" customWidth="1"/>
    <col min="8" max="8" width="15.21875" bestFit="1" customWidth="1"/>
    <col min="9" max="9" width="14.109375" bestFit="1" customWidth="1"/>
    <col min="10" max="10" width="7.5546875" bestFit="1" customWidth="1"/>
  </cols>
  <sheetData>
    <row r="1" spans="1:10" ht="67.150000000000006" customHeight="1" thickBot="1">
      <c r="A1" s="188" t="s">
        <v>91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ht="34.15" customHeight="1">
      <c r="A2" s="191" t="s">
        <v>109</v>
      </c>
      <c r="B2" s="192"/>
      <c r="C2" s="192"/>
      <c r="D2" s="192"/>
      <c r="E2" s="193"/>
      <c r="F2" s="194" t="s">
        <v>110</v>
      </c>
      <c r="G2" s="192"/>
      <c r="H2" s="192"/>
      <c r="I2" s="192"/>
      <c r="J2" s="193"/>
    </row>
    <row r="3" spans="1:10" ht="23.45" customHeight="1">
      <c r="A3" s="195" t="s">
        <v>111</v>
      </c>
      <c r="B3" s="197" t="s">
        <v>132</v>
      </c>
      <c r="C3" s="197" t="s">
        <v>99</v>
      </c>
      <c r="D3" s="186" t="s">
        <v>112</v>
      </c>
      <c r="E3" s="187"/>
      <c r="F3" s="199" t="s">
        <v>111</v>
      </c>
      <c r="G3" s="197" t="s">
        <v>132</v>
      </c>
      <c r="H3" s="197" t="s">
        <v>99</v>
      </c>
      <c r="I3" s="186" t="s">
        <v>112</v>
      </c>
      <c r="J3" s="187"/>
    </row>
    <row r="4" spans="1:10" ht="23.45" customHeight="1" thickBot="1">
      <c r="A4" s="196"/>
      <c r="B4" s="198"/>
      <c r="C4" s="198"/>
      <c r="D4" s="154" t="s">
        <v>113</v>
      </c>
      <c r="E4" s="155" t="s">
        <v>114</v>
      </c>
      <c r="F4" s="200"/>
      <c r="G4" s="198"/>
      <c r="H4" s="198"/>
      <c r="I4" s="154" t="s">
        <v>113</v>
      </c>
      <c r="J4" s="155" t="s">
        <v>114</v>
      </c>
    </row>
    <row r="5" spans="1:10" ht="34.15" customHeight="1">
      <c r="A5" s="156" t="s">
        <v>115</v>
      </c>
      <c r="B5" s="157">
        <f>SUM(B6:B11)</f>
        <v>142000000</v>
      </c>
      <c r="C5" s="157">
        <f>C6+C7+C8+C9+C10</f>
        <v>137281661</v>
      </c>
      <c r="D5" s="157" t="s">
        <v>141</v>
      </c>
      <c r="E5" s="176" t="s">
        <v>142</v>
      </c>
      <c r="F5" s="170" t="s">
        <v>115</v>
      </c>
      <c r="G5" s="159">
        <f>SUM(G6:G11)</f>
        <v>142000000</v>
      </c>
      <c r="H5" s="157">
        <f>SUM(H6:H11)</f>
        <v>137281661</v>
      </c>
      <c r="I5" s="157" t="s">
        <v>141</v>
      </c>
      <c r="J5" s="158" t="s">
        <v>142</v>
      </c>
    </row>
    <row r="6" spans="1:10" ht="34.15" customHeight="1">
      <c r="A6" s="160" t="s">
        <v>116</v>
      </c>
      <c r="B6" s="161">
        <v>10000</v>
      </c>
      <c r="C6" s="161">
        <v>5858</v>
      </c>
      <c r="D6" s="161" t="s">
        <v>117</v>
      </c>
      <c r="E6" s="162" t="s">
        <v>118</v>
      </c>
      <c r="F6" s="164" t="s">
        <v>119</v>
      </c>
      <c r="G6" s="163">
        <v>62805100</v>
      </c>
      <c r="H6" s="161">
        <v>58170040</v>
      </c>
      <c r="I6" s="161" t="s">
        <v>120</v>
      </c>
      <c r="J6" s="162" t="s">
        <v>121</v>
      </c>
    </row>
    <row r="7" spans="1:10" ht="34.15" customHeight="1">
      <c r="A7" s="173" t="s">
        <v>131</v>
      </c>
      <c r="B7" s="137">
        <v>0</v>
      </c>
      <c r="C7" s="138">
        <v>1574330</v>
      </c>
      <c r="D7" s="172">
        <v>1574330</v>
      </c>
      <c r="E7" s="175">
        <v>0</v>
      </c>
      <c r="F7" s="164" t="s">
        <v>122</v>
      </c>
      <c r="G7" s="163">
        <v>2413530</v>
      </c>
      <c r="H7" s="161">
        <v>2436954</v>
      </c>
      <c r="I7" s="161">
        <v>23424</v>
      </c>
      <c r="J7" s="174">
        <v>1</v>
      </c>
    </row>
    <row r="8" spans="1:10" ht="34.15" customHeight="1">
      <c r="A8" s="160" t="s">
        <v>82</v>
      </c>
      <c r="B8" s="161">
        <v>136396000</v>
      </c>
      <c r="C8" s="161">
        <v>129254000</v>
      </c>
      <c r="D8" s="161" t="s">
        <v>143</v>
      </c>
      <c r="E8" s="162" t="s">
        <v>144</v>
      </c>
      <c r="F8" s="164" t="s">
        <v>89</v>
      </c>
      <c r="G8" s="163">
        <v>7223000</v>
      </c>
      <c r="H8" s="161">
        <v>9243000</v>
      </c>
      <c r="I8" s="161">
        <f>H8-G8</f>
        <v>2020000</v>
      </c>
      <c r="J8" s="177">
        <f>I8/G8*100</f>
        <v>27.966219022566801</v>
      </c>
    </row>
    <row r="9" spans="1:10" ht="34.15" customHeight="1">
      <c r="A9" s="160" t="s">
        <v>123</v>
      </c>
      <c r="B9" s="161">
        <v>5528677</v>
      </c>
      <c r="C9" s="161">
        <v>5528677</v>
      </c>
      <c r="D9" s="161">
        <v>0</v>
      </c>
      <c r="E9" s="162">
        <v>0</v>
      </c>
      <c r="F9" s="164" t="s">
        <v>124</v>
      </c>
      <c r="G9" s="163">
        <v>3622000</v>
      </c>
      <c r="H9" s="161">
        <v>5672000</v>
      </c>
      <c r="I9" s="161">
        <v>2050000</v>
      </c>
      <c r="J9" s="165">
        <v>56.6</v>
      </c>
    </row>
    <row r="10" spans="1:10" ht="34.15" customHeight="1">
      <c r="A10" s="160" t="s">
        <v>125</v>
      </c>
      <c r="B10" s="161">
        <v>65323</v>
      </c>
      <c r="C10" s="161">
        <v>918796</v>
      </c>
      <c r="D10" s="161">
        <v>853473</v>
      </c>
      <c r="E10" s="177">
        <v>1306.5</v>
      </c>
      <c r="F10" s="164" t="s">
        <v>126</v>
      </c>
      <c r="G10" s="163">
        <v>65318327</v>
      </c>
      <c r="H10" s="161">
        <v>61725210</v>
      </c>
      <c r="I10" s="161" t="s">
        <v>145</v>
      </c>
      <c r="J10" s="162" t="s">
        <v>146</v>
      </c>
    </row>
    <row r="11" spans="1:10" ht="34.15" customHeight="1" thickBot="1">
      <c r="A11" s="166"/>
      <c r="B11" s="167"/>
      <c r="C11" s="167"/>
      <c r="D11" s="167"/>
      <c r="E11" s="168"/>
      <c r="F11" s="171" t="s">
        <v>127</v>
      </c>
      <c r="G11" s="169">
        <v>618043</v>
      </c>
      <c r="H11" s="167">
        <v>34457</v>
      </c>
      <c r="I11" s="167" t="s">
        <v>134</v>
      </c>
      <c r="J11" s="168" t="s">
        <v>135</v>
      </c>
    </row>
  </sheetData>
  <mergeCells count="11">
    <mergeCell ref="I3:J3"/>
    <mergeCell ref="A1:J1"/>
    <mergeCell ref="A2:E2"/>
    <mergeCell ref="F2:J2"/>
    <mergeCell ref="A3:A4"/>
    <mergeCell ref="B3:B4"/>
    <mergeCell ref="C3:C4"/>
    <mergeCell ref="D3:E3"/>
    <mergeCell ref="F3:F4"/>
    <mergeCell ref="G3:G4"/>
    <mergeCell ref="H3:H4"/>
  </mergeCells>
  <phoneticPr fontId="1" type="noConversion"/>
  <printOptions horizontalCentered="1" verticalCentered="1"/>
  <pageMargins left="0.35433070866141736" right="0.1968503937007874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90" zoomScaleSheetLayoutView="90" workbookViewId="0">
      <pane ySplit="4" topLeftCell="A5" activePane="bottomLeft" state="frozen"/>
      <selection pane="bottomLeft" activeCell="I16" sqref="I16"/>
    </sheetView>
  </sheetViews>
  <sheetFormatPr defaultColWidth="8.88671875" defaultRowHeight="13.5"/>
  <cols>
    <col min="1" max="1" width="5.77734375" style="1" customWidth="1"/>
    <col min="2" max="2" width="10" style="1" customWidth="1"/>
    <col min="3" max="3" width="9.21875" style="1" customWidth="1"/>
    <col min="4" max="4" width="12.5546875" style="1" customWidth="1"/>
    <col min="5" max="6" width="16.6640625" style="1" bestFit="1" customWidth="1"/>
    <col min="7" max="7" width="14.109375" style="1" bestFit="1" customWidth="1"/>
    <col min="8" max="8" width="12.21875" style="1" bestFit="1" customWidth="1"/>
    <col min="9" max="9" width="35.21875" style="1" customWidth="1"/>
    <col min="10" max="10" width="19" style="1" customWidth="1"/>
    <col min="11" max="16384" width="8.88671875" style="1"/>
  </cols>
  <sheetData>
    <row r="1" spans="1:11" ht="52.5" customHeight="1">
      <c r="A1" s="205" t="s">
        <v>22</v>
      </c>
      <c r="B1" s="205"/>
      <c r="C1" s="205"/>
      <c r="D1" s="205"/>
      <c r="E1" s="205"/>
      <c r="F1" s="205"/>
      <c r="G1" s="205"/>
      <c r="H1" s="205"/>
      <c r="I1" s="205"/>
    </row>
    <row r="2" spans="1:11" customFormat="1" ht="18" customHeight="1" thickBot="1">
      <c r="A2" s="8"/>
      <c r="B2" s="8"/>
      <c r="C2" s="8"/>
      <c r="D2" s="8"/>
      <c r="E2" s="8"/>
      <c r="F2" s="8"/>
      <c r="G2" s="8"/>
      <c r="H2" s="8"/>
      <c r="I2" s="9" t="s">
        <v>19</v>
      </c>
      <c r="K2" s="1"/>
    </row>
    <row r="3" spans="1:11" ht="28.15" customHeight="1">
      <c r="A3" s="207" t="s">
        <v>0</v>
      </c>
      <c r="B3" s="209" t="s">
        <v>1</v>
      </c>
      <c r="C3" s="210"/>
      <c r="D3" s="210"/>
      <c r="E3" s="209" t="s">
        <v>2</v>
      </c>
      <c r="F3" s="211"/>
      <c r="G3" s="211"/>
      <c r="H3" s="211"/>
      <c r="I3" s="212" t="s">
        <v>3</v>
      </c>
    </row>
    <row r="4" spans="1:11" ht="28.15" customHeight="1">
      <c r="A4" s="208"/>
      <c r="B4" s="61" t="s">
        <v>4</v>
      </c>
      <c r="C4" s="61" t="s">
        <v>5</v>
      </c>
      <c r="D4" s="61" t="s">
        <v>6</v>
      </c>
      <c r="E4" s="136" t="s">
        <v>98</v>
      </c>
      <c r="F4" s="136" t="s">
        <v>99</v>
      </c>
      <c r="G4" s="61" t="s">
        <v>7</v>
      </c>
      <c r="H4" s="61" t="s">
        <v>8</v>
      </c>
      <c r="I4" s="213"/>
    </row>
    <row r="5" spans="1:11" ht="25.15" customHeight="1">
      <c r="A5" s="218" t="s">
        <v>103</v>
      </c>
      <c r="B5" s="206" t="s">
        <v>37</v>
      </c>
      <c r="C5" s="206"/>
      <c r="D5" s="206"/>
      <c r="E5" s="62">
        <f>E6+E12+E16+E20+E9</f>
        <v>142000000</v>
      </c>
      <c r="F5" s="62">
        <f>F6+F12+F16+F20+F9</f>
        <v>137281661</v>
      </c>
      <c r="G5" s="21">
        <f>F5-E5</f>
        <v>-4718339</v>
      </c>
      <c r="H5" s="63">
        <f>G5/E5*100</f>
        <v>-3.3227739436619719</v>
      </c>
      <c r="I5" s="10"/>
    </row>
    <row r="6" spans="1:11" ht="25.15" customHeight="1">
      <c r="A6" s="216"/>
      <c r="B6" s="203" t="s">
        <v>66</v>
      </c>
      <c r="C6" s="206" t="s">
        <v>67</v>
      </c>
      <c r="D6" s="206"/>
      <c r="E6" s="62">
        <f>SUM(E7)</f>
        <v>10000</v>
      </c>
      <c r="F6" s="62">
        <f>SUM(F7)</f>
        <v>5858</v>
      </c>
      <c r="G6" s="21">
        <f t="shared" ref="G6:G14" si="0">F6-E6</f>
        <v>-4142</v>
      </c>
      <c r="H6" s="63">
        <f>G6/E6*100</f>
        <v>-41.42</v>
      </c>
      <c r="I6" s="10"/>
    </row>
    <row r="7" spans="1:11" ht="22.5" customHeight="1">
      <c r="A7" s="216"/>
      <c r="B7" s="214"/>
      <c r="C7" s="203" t="s">
        <v>68</v>
      </c>
      <c r="D7" s="55" t="s">
        <v>69</v>
      </c>
      <c r="E7" s="64">
        <f>E8</f>
        <v>10000</v>
      </c>
      <c r="F7" s="64">
        <f>F8</f>
        <v>5858</v>
      </c>
      <c r="G7" s="129">
        <f t="shared" si="0"/>
        <v>-4142</v>
      </c>
      <c r="H7" s="65">
        <f t="shared" ref="H7:H23" si="1">G7/E7*100</f>
        <v>-41.42</v>
      </c>
      <c r="I7" s="5"/>
    </row>
    <row r="8" spans="1:11" ht="30.75" customHeight="1">
      <c r="A8" s="216"/>
      <c r="B8" s="214"/>
      <c r="C8" s="214"/>
      <c r="D8" s="139" t="s">
        <v>70</v>
      </c>
      <c r="E8" s="49">
        <v>10000</v>
      </c>
      <c r="F8" s="49">
        <v>5858</v>
      </c>
      <c r="G8" s="129">
        <f t="shared" si="0"/>
        <v>-4142</v>
      </c>
      <c r="H8" s="67">
        <f t="shared" si="1"/>
        <v>-41.42</v>
      </c>
      <c r="I8" s="40"/>
    </row>
    <row r="9" spans="1:11" ht="30.75" customHeight="1">
      <c r="A9" s="216"/>
      <c r="B9" s="203" t="s">
        <v>92</v>
      </c>
      <c r="C9" s="220" t="s">
        <v>93</v>
      </c>
      <c r="D9" s="221"/>
      <c r="E9" s="130"/>
      <c r="F9" s="131">
        <f>SUM(F10)</f>
        <v>1574330</v>
      </c>
      <c r="G9" s="131">
        <f>SUM(G10)</f>
        <v>1574330</v>
      </c>
      <c r="H9" s="132"/>
      <c r="I9" s="135"/>
    </row>
    <row r="10" spans="1:11" ht="30.75" customHeight="1">
      <c r="A10" s="216"/>
      <c r="B10" s="214"/>
      <c r="C10" s="203" t="s">
        <v>102</v>
      </c>
      <c r="D10" s="133" t="s">
        <v>94</v>
      </c>
      <c r="E10" s="66"/>
      <c r="F10" s="49">
        <f>SUM(F11)</f>
        <v>1574330</v>
      </c>
      <c r="G10" s="49">
        <f>SUM(G11)</f>
        <v>1574330</v>
      </c>
      <c r="H10" s="67"/>
      <c r="I10" s="40"/>
    </row>
    <row r="11" spans="1:11" ht="30.75" customHeight="1">
      <c r="A11" s="216"/>
      <c r="B11" s="215"/>
      <c r="C11" s="215"/>
      <c r="D11" s="139" t="s">
        <v>101</v>
      </c>
      <c r="E11" s="66"/>
      <c r="F11" s="49">
        <v>1574330</v>
      </c>
      <c r="G11" s="134">
        <v>1574330</v>
      </c>
      <c r="H11" s="67"/>
      <c r="I11" s="40" t="s">
        <v>129</v>
      </c>
    </row>
    <row r="12" spans="1:11" ht="22.5" customHeight="1">
      <c r="A12" s="216"/>
      <c r="B12" s="203" t="s">
        <v>105</v>
      </c>
      <c r="C12" s="206" t="s">
        <v>67</v>
      </c>
      <c r="D12" s="206"/>
      <c r="E12" s="68">
        <f>SUM(E13)</f>
        <v>136396000</v>
      </c>
      <c r="F12" s="68">
        <f t="shared" ref="F12" si="2">SUM(F13)</f>
        <v>129254000</v>
      </c>
      <c r="G12" s="21">
        <f t="shared" si="0"/>
        <v>-7142000</v>
      </c>
      <c r="H12" s="63">
        <f t="shared" si="1"/>
        <v>-5.2362239361858114</v>
      </c>
      <c r="I12" s="41"/>
    </row>
    <row r="13" spans="1:11" ht="24.75" customHeight="1">
      <c r="A13" s="216"/>
      <c r="B13" s="214"/>
      <c r="C13" s="203" t="s">
        <v>107</v>
      </c>
      <c r="D13" s="55" t="s">
        <v>69</v>
      </c>
      <c r="E13" s="69">
        <f>SUM(E14:E15)</f>
        <v>136396000</v>
      </c>
      <c r="F13" s="69">
        <f>SUM(F14:F15)</f>
        <v>129254000</v>
      </c>
      <c r="G13" s="70">
        <f t="shared" si="0"/>
        <v>-7142000</v>
      </c>
      <c r="H13" s="67">
        <f t="shared" si="1"/>
        <v>-5.2362239361858114</v>
      </c>
      <c r="I13" s="71"/>
    </row>
    <row r="14" spans="1:11" ht="198" customHeight="1" thickBot="1">
      <c r="A14" s="217"/>
      <c r="B14" s="222"/>
      <c r="C14" s="222"/>
      <c r="D14" s="57" t="s">
        <v>71</v>
      </c>
      <c r="E14" s="82">
        <v>123396000</v>
      </c>
      <c r="F14" s="82">
        <v>122854000</v>
      </c>
      <c r="G14" s="152">
        <f t="shared" si="0"/>
        <v>-542000</v>
      </c>
      <c r="H14" s="84">
        <f t="shared" si="1"/>
        <v>-0.43923627994424458</v>
      </c>
      <c r="I14" s="153" t="s">
        <v>139</v>
      </c>
    </row>
    <row r="15" spans="1:11" ht="73.900000000000006" customHeight="1" thickBot="1">
      <c r="A15" s="140" t="s">
        <v>104</v>
      </c>
      <c r="B15" s="141" t="s">
        <v>106</v>
      </c>
      <c r="C15" s="141" t="s">
        <v>108</v>
      </c>
      <c r="D15" s="141" t="s">
        <v>72</v>
      </c>
      <c r="E15" s="147">
        <v>13000000</v>
      </c>
      <c r="F15" s="148">
        <v>6400000</v>
      </c>
      <c r="G15" s="149">
        <f t="shared" ref="G15" si="3">F15-E15</f>
        <v>-6600000</v>
      </c>
      <c r="H15" s="150">
        <f t="shared" si="1"/>
        <v>-50.769230769230766</v>
      </c>
      <c r="I15" s="151" t="s">
        <v>140</v>
      </c>
      <c r="J15" s="128" t="s">
        <v>90</v>
      </c>
    </row>
    <row r="16" spans="1:11" ht="22.5" customHeight="1">
      <c r="A16" s="216" t="s">
        <v>65</v>
      </c>
      <c r="B16" s="75" t="s">
        <v>73</v>
      </c>
      <c r="C16" s="219" t="s">
        <v>67</v>
      </c>
      <c r="D16" s="219"/>
      <c r="E16" s="89">
        <f>SUM(E17)</f>
        <v>5528677</v>
      </c>
      <c r="F16" s="89">
        <f>SUM(F17)</f>
        <v>5528677</v>
      </c>
      <c r="G16" s="90">
        <f t="shared" ref="G16:G22" si="4">F16-E16</f>
        <v>0</v>
      </c>
      <c r="H16" s="91">
        <f t="shared" si="1"/>
        <v>0</v>
      </c>
      <c r="I16" s="92"/>
      <c r="J16" s="12"/>
    </row>
    <row r="17" spans="1:9" ht="22.5" customHeight="1">
      <c r="A17" s="216"/>
      <c r="B17" s="203" t="s">
        <v>73</v>
      </c>
      <c r="C17" s="203" t="s">
        <v>73</v>
      </c>
      <c r="D17" s="44" t="s">
        <v>69</v>
      </c>
      <c r="E17" s="86">
        <f>SUM(E18:E19)</f>
        <v>5528677</v>
      </c>
      <c r="F17" s="86">
        <f>SUM(F18:F19)</f>
        <v>5528677</v>
      </c>
      <c r="G17" s="73">
        <f t="shared" si="4"/>
        <v>0</v>
      </c>
      <c r="H17" s="87">
        <f t="shared" si="1"/>
        <v>0</v>
      </c>
      <c r="I17" s="88"/>
    </row>
    <row r="18" spans="1:9" ht="40.5" customHeight="1">
      <c r="A18" s="216"/>
      <c r="B18" s="214"/>
      <c r="C18" s="214"/>
      <c r="D18" s="72" t="s">
        <v>74</v>
      </c>
      <c r="E18" s="66">
        <v>6493</v>
      </c>
      <c r="F18" s="66">
        <v>6493</v>
      </c>
      <c r="G18" s="73">
        <f t="shared" si="4"/>
        <v>0</v>
      </c>
      <c r="H18" s="67">
        <f t="shared" si="1"/>
        <v>0</v>
      </c>
      <c r="I18" s="74" t="s">
        <v>75</v>
      </c>
    </row>
    <row r="19" spans="1:9" ht="57" customHeight="1">
      <c r="A19" s="216"/>
      <c r="B19" s="215"/>
      <c r="C19" s="215"/>
      <c r="D19" s="75" t="s">
        <v>76</v>
      </c>
      <c r="E19" s="76">
        <v>5522184</v>
      </c>
      <c r="F19" s="76">
        <v>5522184</v>
      </c>
      <c r="G19" s="73">
        <f t="shared" si="4"/>
        <v>0</v>
      </c>
      <c r="H19" s="67">
        <f t="shared" si="1"/>
        <v>0</v>
      </c>
      <c r="I19" s="77" t="s">
        <v>77</v>
      </c>
    </row>
    <row r="20" spans="1:9" ht="22.5" customHeight="1">
      <c r="A20" s="216"/>
      <c r="B20" s="202" t="s">
        <v>78</v>
      </c>
      <c r="C20" s="206" t="s">
        <v>67</v>
      </c>
      <c r="D20" s="206"/>
      <c r="E20" s="68">
        <f>SUM(E21)</f>
        <v>65323</v>
      </c>
      <c r="F20" s="68">
        <f>SUM(F21)</f>
        <v>918796</v>
      </c>
      <c r="G20" s="21">
        <f t="shared" si="4"/>
        <v>853473</v>
      </c>
      <c r="H20" s="63">
        <f t="shared" si="1"/>
        <v>1306.5428715766268</v>
      </c>
      <c r="I20" s="39"/>
    </row>
    <row r="21" spans="1:9" ht="22.5" customHeight="1">
      <c r="A21" s="216"/>
      <c r="B21" s="202"/>
      <c r="C21" s="202" t="s">
        <v>78</v>
      </c>
      <c r="D21" s="55" t="s">
        <v>69</v>
      </c>
      <c r="E21" s="66">
        <f>SUM(E22:E23)</f>
        <v>65323</v>
      </c>
      <c r="F21" s="66">
        <f>SUM(F22:F23)</f>
        <v>918796</v>
      </c>
      <c r="G21" s="50">
        <f t="shared" si="4"/>
        <v>853473</v>
      </c>
      <c r="H21" s="67">
        <f t="shared" si="1"/>
        <v>1306.5428715766268</v>
      </c>
      <c r="I21" s="78"/>
    </row>
    <row r="22" spans="1:9" ht="28.9" customHeight="1">
      <c r="A22" s="216"/>
      <c r="B22" s="203"/>
      <c r="C22" s="203"/>
      <c r="D22" s="48" t="s">
        <v>79</v>
      </c>
      <c r="E22" s="79">
        <v>15323</v>
      </c>
      <c r="F22" s="79">
        <v>20000</v>
      </c>
      <c r="G22" s="50">
        <f t="shared" si="4"/>
        <v>4677</v>
      </c>
      <c r="H22" s="67">
        <f t="shared" si="1"/>
        <v>30.522743588070224</v>
      </c>
      <c r="I22" s="80" t="s">
        <v>80</v>
      </c>
    </row>
    <row r="23" spans="1:9" ht="66" customHeight="1" thickBot="1">
      <c r="A23" s="217"/>
      <c r="B23" s="204"/>
      <c r="C23" s="204"/>
      <c r="D23" s="81" t="s">
        <v>81</v>
      </c>
      <c r="E23" s="82">
        <v>50000</v>
      </c>
      <c r="F23" s="83">
        <v>898796</v>
      </c>
      <c r="G23" s="60">
        <f t="shared" ref="G23" si="5">F23-E23</f>
        <v>848796</v>
      </c>
      <c r="H23" s="84">
        <f t="shared" si="1"/>
        <v>1697.5919999999999</v>
      </c>
      <c r="I23" s="85" t="s">
        <v>133</v>
      </c>
    </row>
    <row r="24" spans="1:9" ht="61.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25.5">
      <c r="A25" s="201" t="s">
        <v>21</v>
      </c>
      <c r="B25" s="201"/>
      <c r="C25" s="201"/>
      <c r="D25" s="201"/>
      <c r="E25" s="201"/>
      <c r="F25" s="201"/>
      <c r="G25" s="201"/>
      <c r="H25" s="201"/>
      <c r="I25" s="201"/>
    </row>
  </sheetData>
  <mergeCells count="24">
    <mergeCell ref="C16:D16"/>
    <mergeCell ref="C7:C8"/>
    <mergeCell ref="B6:B8"/>
    <mergeCell ref="C9:D9"/>
    <mergeCell ref="B9:B11"/>
    <mergeCell ref="C10:C11"/>
    <mergeCell ref="C13:C14"/>
    <mergeCell ref="B12:B14"/>
    <mergeCell ref="A25:I25"/>
    <mergeCell ref="C21:C23"/>
    <mergeCell ref="B20:B23"/>
    <mergeCell ref="A1:I1"/>
    <mergeCell ref="C20:D20"/>
    <mergeCell ref="C12:D12"/>
    <mergeCell ref="A3:A4"/>
    <mergeCell ref="B3:D3"/>
    <mergeCell ref="E3:H3"/>
    <mergeCell ref="I3:I4"/>
    <mergeCell ref="C6:D6"/>
    <mergeCell ref="B5:D5"/>
    <mergeCell ref="C17:C19"/>
    <mergeCell ref="B17:B19"/>
    <mergeCell ref="A16:A23"/>
    <mergeCell ref="A5:A14"/>
  </mergeCells>
  <phoneticPr fontId="1" type="noConversion"/>
  <printOptions horizontalCentered="1"/>
  <pageMargins left="0.19685039370078741" right="0.15748031496062992" top="0.78740157480314965" bottom="0.62992125984251968" header="0.11811023622047245" footer="0"/>
  <pageSetup paperSize="9" scale="90" orientation="landscape" r:id="rId1"/>
  <headerFooter alignWithMargins="0">
    <oddFooter>&amp;C&amp;P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78" zoomScaleSheetLayoutView="78" workbookViewId="0">
      <selection activeCell="N8" sqref="N8"/>
    </sheetView>
  </sheetViews>
  <sheetFormatPr defaultColWidth="8.88671875" defaultRowHeight="13.5"/>
  <cols>
    <col min="1" max="1" width="5.77734375" style="1" customWidth="1"/>
    <col min="2" max="2" width="9.33203125" style="6" customWidth="1"/>
    <col min="3" max="3" width="11" style="1" customWidth="1"/>
    <col min="4" max="4" width="19.88671875" style="6" customWidth="1"/>
    <col min="5" max="7" width="13.77734375" style="1" customWidth="1"/>
    <col min="8" max="8" width="9.21875" style="1" customWidth="1"/>
    <col min="9" max="9" width="49" style="1" customWidth="1"/>
    <col min="10" max="10" width="19" style="1" customWidth="1"/>
    <col min="11" max="11" width="11.109375" style="1" bestFit="1" customWidth="1"/>
    <col min="12" max="16384" width="8.88671875" style="1"/>
  </cols>
  <sheetData>
    <row r="1" spans="1:11" ht="52.5" customHeight="1">
      <c r="A1" s="205" t="s">
        <v>23</v>
      </c>
      <c r="B1" s="205"/>
      <c r="C1" s="205"/>
      <c r="D1" s="205"/>
      <c r="E1" s="205"/>
      <c r="F1" s="205"/>
      <c r="G1" s="205"/>
      <c r="H1" s="205"/>
      <c r="I1" s="205"/>
    </row>
    <row r="2" spans="1:11" customFormat="1" ht="18" customHeight="1" thickBot="1">
      <c r="A2" s="42"/>
      <c r="B2" s="43"/>
      <c r="C2" s="42"/>
      <c r="D2" s="43"/>
      <c r="E2" s="42"/>
      <c r="F2" s="42"/>
      <c r="G2" s="42"/>
      <c r="H2" s="42"/>
      <c r="I2" s="3" t="s">
        <v>19</v>
      </c>
      <c r="K2" s="1"/>
    </row>
    <row r="3" spans="1:11" ht="24" customHeight="1">
      <c r="A3" s="207" t="s">
        <v>0</v>
      </c>
      <c r="B3" s="209" t="s">
        <v>1</v>
      </c>
      <c r="C3" s="211"/>
      <c r="D3" s="211"/>
      <c r="E3" s="209" t="s">
        <v>2</v>
      </c>
      <c r="F3" s="211"/>
      <c r="G3" s="211"/>
      <c r="H3" s="211"/>
      <c r="I3" s="223" t="s">
        <v>3</v>
      </c>
    </row>
    <row r="4" spans="1:11" ht="31.9" customHeight="1" thickBot="1">
      <c r="A4" s="225"/>
      <c r="B4" s="19" t="s">
        <v>4</v>
      </c>
      <c r="C4" s="19" t="s">
        <v>5</v>
      </c>
      <c r="D4" s="19" t="s">
        <v>6</v>
      </c>
      <c r="E4" s="19" t="s">
        <v>96</v>
      </c>
      <c r="F4" s="19" t="s">
        <v>97</v>
      </c>
      <c r="G4" s="19" t="s">
        <v>7</v>
      </c>
      <c r="H4" s="19" t="s">
        <v>8</v>
      </c>
      <c r="I4" s="224"/>
    </row>
    <row r="5" spans="1:11" ht="28.9" customHeight="1">
      <c r="A5" s="233" t="s">
        <v>36</v>
      </c>
      <c r="B5" s="209" t="s">
        <v>37</v>
      </c>
      <c r="C5" s="209"/>
      <c r="D5" s="209"/>
      <c r="E5" s="106">
        <f>E6+E24+E28+E35</f>
        <v>142000000</v>
      </c>
      <c r="F5" s="106">
        <f>F6+F24+F28+F35</f>
        <v>137281661</v>
      </c>
      <c r="G5" s="107">
        <f>G6+G24+G28+G35</f>
        <v>-4718339</v>
      </c>
      <c r="H5" s="108">
        <f>G5/E5*100</f>
        <v>-3.3227739436619719</v>
      </c>
      <c r="I5" s="127"/>
    </row>
    <row r="6" spans="1:11" ht="28.9" customHeight="1">
      <c r="A6" s="216"/>
      <c r="B6" s="203" t="s">
        <v>9</v>
      </c>
      <c r="C6" s="206" t="s">
        <v>38</v>
      </c>
      <c r="D6" s="206"/>
      <c r="E6" s="20">
        <f>E7+E14+E18</f>
        <v>72441630</v>
      </c>
      <c r="F6" s="20">
        <f>F7+F14+F18</f>
        <v>69849994</v>
      </c>
      <c r="G6" s="21">
        <f>G7+G14+G18</f>
        <v>-2591636</v>
      </c>
      <c r="H6" s="22">
        <f>G6/E6*100</f>
        <v>-3.5775506431867976</v>
      </c>
      <c r="I6" s="15"/>
    </row>
    <row r="7" spans="1:11" s="14" customFormat="1" ht="28.9" customHeight="1">
      <c r="A7" s="216"/>
      <c r="B7" s="214"/>
      <c r="C7" s="236" t="s">
        <v>10</v>
      </c>
      <c r="D7" s="23" t="s">
        <v>39</v>
      </c>
      <c r="E7" s="24">
        <f>SUM(E8:E13)</f>
        <v>62805100</v>
      </c>
      <c r="F7" s="24">
        <f>SUM(F8:F13)</f>
        <v>58170040</v>
      </c>
      <c r="G7" s="25">
        <f>SUM(G8:G13)</f>
        <v>-4635060</v>
      </c>
      <c r="H7" s="26">
        <f>G7/E7*100</f>
        <v>-7.3800694529584376</v>
      </c>
      <c r="I7" s="13"/>
    </row>
    <row r="8" spans="1:11" s="14" customFormat="1" ht="142.9" customHeight="1">
      <c r="A8" s="216"/>
      <c r="B8" s="214"/>
      <c r="C8" s="230"/>
      <c r="D8" s="27" t="s">
        <v>11</v>
      </c>
      <c r="E8" s="28">
        <v>51328320</v>
      </c>
      <c r="F8" s="28">
        <v>49928320</v>
      </c>
      <c r="G8" s="29">
        <f t="shared" ref="G8:G13" si="0">F8-E8</f>
        <v>-1400000</v>
      </c>
      <c r="H8" s="30">
        <f>G8/E8*100</f>
        <v>-2.7275391051177986</v>
      </c>
      <c r="I8" s="35" t="s">
        <v>147</v>
      </c>
    </row>
    <row r="9" spans="1:11" s="14" customFormat="1" ht="31.9" customHeight="1">
      <c r="A9" s="216"/>
      <c r="B9" s="214"/>
      <c r="C9" s="230"/>
      <c r="D9" s="27" t="s">
        <v>40</v>
      </c>
      <c r="E9" s="28">
        <v>600000</v>
      </c>
      <c r="F9" s="28">
        <v>600000</v>
      </c>
      <c r="G9" s="29">
        <f t="shared" si="0"/>
        <v>0</v>
      </c>
      <c r="H9" s="30">
        <f t="shared" ref="H9:H33" si="1">G9/E9*100</f>
        <v>0</v>
      </c>
      <c r="I9" s="36" t="s">
        <v>44</v>
      </c>
    </row>
    <row r="10" spans="1:11" s="14" customFormat="1" ht="79.900000000000006" customHeight="1">
      <c r="A10" s="216"/>
      <c r="B10" s="214"/>
      <c r="C10" s="230"/>
      <c r="D10" s="27" t="s">
        <v>41</v>
      </c>
      <c r="E10" s="28">
        <v>2420000</v>
      </c>
      <c r="F10" s="28">
        <v>2420000</v>
      </c>
      <c r="G10" s="29">
        <f t="shared" si="0"/>
        <v>0</v>
      </c>
      <c r="H10" s="30">
        <f t="shared" si="1"/>
        <v>0</v>
      </c>
      <c r="I10" s="36" t="s">
        <v>26</v>
      </c>
    </row>
    <row r="11" spans="1:11" s="14" customFormat="1" ht="40.5" customHeight="1">
      <c r="A11" s="216"/>
      <c r="B11" s="214"/>
      <c r="C11" s="230"/>
      <c r="D11" s="27" t="s">
        <v>47</v>
      </c>
      <c r="E11" s="28">
        <v>3368570</v>
      </c>
      <c r="F11" s="28">
        <v>133510</v>
      </c>
      <c r="G11" s="29">
        <f t="shared" si="0"/>
        <v>-3235060</v>
      </c>
      <c r="H11" s="30">
        <f t="shared" si="1"/>
        <v>-96.036597131720583</v>
      </c>
      <c r="I11" s="37" t="s">
        <v>24</v>
      </c>
    </row>
    <row r="12" spans="1:11" s="14" customFormat="1" ht="88.9" customHeight="1">
      <c r="A12" s="216"/>
      <c r="B12" s="214"/>
      <c r="C12" s="230"/>
      <c r="D12" s="31" t="s">
        <v>42</v>
      </c>
      <c r="E12" s="32">
        <v>4888210</v>
      </c>
      <c r="F12" s="32">
        <v>4888210</v>
      </c>
      <c r="G12" s="33">
        <f t="shared" si="0"/>
        <v>0</v>
      </c>
      <c r="H12" s="34">
        <f t="shared" si="1"/>
        <v>0</v>
      </c>
      <c r="I12" s="38" t="s">
        <v>25</v>
      </c>
    </row>
    <row r="13" spans="1:11" s="14" customFormat="1" ht="49.15" customHeight="1" thickBot="1">
      <c r="A13" s="217"/>
      <c r="B13" s="222"/>
      <c r="C13" s="232"/>
      <c r="D13" s="93" t="s">
        <v>43</v>
      </c>
      <c r="E13" s="94">
        <v>200000</v>
      </c>
      <c r="F13" s="94">
        <v>200000</v>
      </c>
      <c r="G13" s="95">
        <f t="shared" si="0"/>
        <v>0</v>
      </c>
      <c r="H13" s="96">
        <f t="shared" si="1"/>
        <v>0</v>
      </c>
      <c r="I13" s="97" t="s">
        <v>27</v>
      </c>
    </row>
    <row r="14" spans="1:11" s="14" customFormat="1" ht="30" customHeight="1">
      <c r="A14" s="233" t="s">
        <v>35</v>
      </c>
      <c r="B14" s="229" t="s">
        <v>88</v>
      </c>
      <c r="C14" s="226" t="s">
        <v>12</v>
      </c>
      <c r="D14" s="98" t="s">
        <v>39</v>
      </c>
      <c r="E14" s="99">
        <f>SUM(E15:E17)</f>
        <v>2413530</v>
      </c>
      <c r="F14" s="99">
        <f>SUM(F15:F17)</f>
        <v>2436954</v>
      </c>
      <c r="G14" s="100">
        <f>SUM(G15:G17)</f>
        <v>23424</v>
      </c>
      <c r="H14" s="101">
        <f t="shared" si="1"/>
        <v>0.97052864476513656</v>
      </c>
      <c r="I14" s="121"/>
    </row>
    <row r="15" spans="1:11" s="14" customFormat="1" ht="30" customHeight="1">
      <c r="A15" s="216"/>
      <c r="B15" s="230"/>
      <c r="C15" s="227"/>
      <c r="D15" s="23" t="s">
        <v>49</v>
      </c>
      <c r="E15" s="28">
        <v>500000</v>
      </c>
      <c r="F15" s="28">
        <v>523424</v>
      </c>
      <c r="G15" s="29">
        <f t="shared" ref="G15:G26" si="2">F15-E15</f>
        <v>23424</v>
      </c>
      <c r="H15" s="26">
        <f t="shared" si="1"/>
        <v>4.6848000000000001</v>
      </c>
      <c r="I15" s="122" t="s">
        <v>34</v>
      </c>
    </row>
    <row r="16" spans="1:11" s="14" customFormat="1" ht="30" customHeight="1">
      <c r="A16" s="216"/>
      <c r="B16" s="230"/>
      <c r="C16" s="227"/>
      <c r="D16" s="23" t="s">
        <v>50</v>
      </c>
      <c r="E16" s="28">
        <v>400000</v>
      </c>
      <c r="F16" s="28">
        <v>400000</v>
      </c>
      <c r="G16" s="29">
        <f t="shared" si="2"/>
        <v>0</v>
      </c>
      <c r="H16" s="26">
        <f t="shared" si="1"/>
        <v>0</v>
      </c>
      <c r="I16" s="123" t="s">
        <v>28</v>
      </c>
    </row>
    <row r="17" spans="1:11" s="14" customFormat="1" ht="53.45" customHeight="1">
      <c r="A17" s="216"/>
      <c r="B17" s="230"/>
      <c r="C17" s="227"/>
      <c r="D17" s="27" t="s">
        <v>51</v>
      </c>
      <c r="E17" s="28">
        <v>1513530</v>
      </c>
      <c r="F17" s="28">
        <v>1513530</v>
      </c>
      <c r="G17" s="29">
        <f t="shared" si="2"/>
        <v>0</v>
      </c>
      <c r="H17" s="30">
        <f t="shared" si="1"/>
        <v>0</v>
      </c>
      <c r="I17" s="116" t="s">
        <v>29</v>
      </c>
    </row>
    <row r="18" spans="1:11" s="14" customFormat="1" ht="22.9" customHeight="1">
      <c r="A18" s="216"/>
      <c r="B18" s="230"/>
      <c r="C18" s="236" t="s">
        <v>89</v>
      </c>
      <c r="D18" s="23" t="s">
        <v>39</v>
      </c>
      <c r="E18" s="24">
        <f>SUM(E19:E23)</f>
        <v>7223000</v>
      </c>
      <c r="F18" s="24">
        <f>SUM(F19:F23)</f>
        <v>9243000</v>
      </c>
      <c r="G18" s="25">
        <f>SUM(G19:G23)</f>
        <v>2020000</v>
      </c>
      <c r="H18" s="26">
        <f t="shared" si="1"/>
        <v>27.966219022566801</v>
      </c>
      <c r="I18" s="115"/>
    </row>
    <row r="19" spans="1:11" s="14" customFormat="1" ht="82.9" customHeight="1">
      <c r="A19" s="216"/>
      <c r="B19" s="230"/>
      <c r="C19" s="230"/>
      <c r="D19" s="27" t="s">
        <v>13</v>
      </c>
      <c r="E19" s="28">
        <v>1424000</v>
      </c>
      <c r="F19" s="28">
        <v>1424000</v>
      </c>
      <c r="G19" s="29">
        <f t="shared" si="2"/>
        <v>0</v>
      </c>
      <c r="H19" s="30">
        <f t="shared" si="1"/>
        <v>0</v>
      </c>
      <c r="I19" s="116" t="s">
        <v>46</v>
      </c>
    </row>
    <row r="20" spans="1:11" s="14" customFormat="1" ht="150.6" customHeight="1">
      <c r="A20" s="216"/>
      <c r="B20" s="230"/>
      <c r="C20" s="230"/>
      <c r="D20" s="27" t="s">
        <v>14</v>
      </c>
      <c r="E20" s="28">
        <v>1884000</v>
      </c>
      <c r="F20" s="28">
        <v>2274000</v>
      </c>
      <c r="G20" s="29">
        <f t="shared" si="2"/>
        <v>390000</v>
      </c>
      <c r="H20" s="30">
        <f t="shared" si="1"/>
        <v>20.70063694267516</v>
      </c>
      <c r="I20" s="117" t="s">
        <v>137</v>
      </c>
    </row>
    <row r="21" spans="1:11" s="14" customFormat="1" ht="126" customHeight="1" thickBot="1">
      <c r="A21" s="217"/>
      <c r="B21" s="232"/>
      <c r="C21" s="232"/>
      <c r="D21" s="102" t="s">
        <v>15</v>
      </c>
      <c r="E21" s="103">
        <v>1645000</v>
      </c>
      <c r="F21" s="103">
        <v>1621250</v>
      </c>
      <c r="G21" s="104">
        <f t="shared" si="2"/>
        <v>-23750</v>
      </c>
      <c r="H21" s="105">
        <f t="shared" si="1"/>
        <v>-1.4437689969604863</v>
      </c>
      <c r="I21" s="124" t="s">
        <v>95</v>
      </c>
    </row>
    <row r="22" spans="1:11" s="14" customFormat="1" ht="71.45" customHeight="1">
      <c r="A22" s="233" t="s">
        <v>35</v>
      </c>
      <c r="B22" s="229" t="s">
        <v>88</v>
      </c>
      <c r="C22" s="229" t="s">
        <v>89</v>
      </c>
      <c r="D22" s="180" t="s">
        <v>16</v>
      </c>
      <c r="E22" s="110">
        <v>70000</v>
      </c>
      <c r="F22" s="110">
        <v>2073750</v>
      </c>
      <c r="G22" s="112">
        <f t="shared" si="2"/>
        <v>2003750</v>
      </c>
      <c r="H22" s="113">
        <f t="shared" si="1"/>
        <v>2862.5</v>
      </c>
      <c r="I22" s="178" t="s">
        <v>136</v>
      </c>
    </row>
    <row r="23" spans="1:11" s="14" customFormat="1" ht="25.9" customHeight="1">
      <c r="A23" s="235"/>
      <c r="B23" s="231"/>
      <c r="C23" s="231"/>
      <c r="D23" s="181" t="s">
        <v>17</v>
      </c>
      <c r="E23" s="28">
        <v>2200000</v>
      </c>
      <c r="F23" s="28">
        <v>1850000</v>
      </c>
      <c r="G23" s="29">
        <f t="shared" si="2"/>
        <v>-350000</v>
      </c>
      <c r="H23" s="30">
        <f t="shared" si="1"/>
        <v>-15.909090909090908</v>
      </c>
      <c r="I23" s="185"/>
    </row>
    <row r="24" spans="1:11" ht="21.6" customHeight="1">
      <c r="A24" s="216" t="s">
        <v>52</v>
      </c>
      <c r="B24" s="214" t="s">
        <v>84</v>
      </c>
      <c r="C24" s="219" t="s">
        <v>38</v>
      </c>
      <c r="D24" s="219"/>
      <c r="E24" s="182">
        <f>E25</f>
        <v>3622000</v>
      </c>
      <c r="F24" s="182">
        <f t="shared" ref="F24:G24" si="3">F25</f>
        <v>5672000</v>
      </c>
      <c r="G24" s="90">
        <f t="shared" si="3"/>
        <v>2050000</v>
      </c>
      <c r="H24" s="183">
        <f t="shared" si="1"/>
        <v>56.598564329099943</v>
      </c>
      <c r="I24" s="184"/>
    </row>
    <row r="25" spans="1:11" ht="24" customHeight="1">
      <c r="A25" s="216"/>
      <c r="B25" s="214"/>
      <c r="C25" s="203" t="s">
        <v>18</v>
      </c>
      <c r="D25" s="44" t="s">
        <v>39</v>
      </c>
      <c r="E25" s="45">
        <f>SUM(E26:E27)</f>
        <v>3622000</v>
      </c>
      <c r="F25" s="45">
        <f t="shared" ref="F25:G25" si="4">SUM(F26:F27)</f>
        <v>5672000</v>
      </c>
      <c r="G25" s="46">
        <f t="shared" si="4"/>
        <v>2050000</v>
      </c>
      <c r="H25" s="47">
        <f t="shared" si="1"/>
        <v>56.598564329099943</v>
      </c>
      <c r="I25" s="142"/>
    </row>
    <row r="26" spans="1:11" ht="96.6" customHeight="1">
      <c r="A26" s="216"/>
      <c r="B26" s="214"/>
      <c r="C26" s="214"/>
      <c r="D26" s="179" t="s">
        <v>53</v>
      </c>
      <c r="E26" s="49">
        <v>3022000</v>
      </c>
      <c r="F26" s="49">
        <v>3022000</v>
      </c>
      <c r="G26" s="50">
        <f t="shared" si="2"/>
        <v>0</v>
      </c>
      <c r="H26" s="51">
        <f t="shared" si="1"/>
        <v>0</v>
      </c>
      <c r="I26" s="4" t="s">
        <v>100</v>
      </c>
    </row>
    <row r="27" spans="1:11" ht="55.15" customHeight="1">
      <c r="A27" s="216"/>
      <c r="B27" s="215"/>
      <c r="C27" s="215"/>
      <c r="D27" s="179" t="s">
        <v>54</v>
      </c>
      <c r="E27" s="49">
        <v>600000</v>
      </c>
      <c r="F27" s="49">
        <v>2650000</v>
      </c>
      <c r="G27" s="50">
        <f t="shared" ref="G27" si="5">F27-E27</f>
        <v>2050000</v>
      </c>
      <c r="H27" s="51">
        <f t="shared" si="1"/>
        <v>341.66666666666663</v>
      </c>
      <c r="I27" s="4" t="s">
        <v>128</v>
      </c>
    </row>
    <row r="28" spans="1:11" s="7" customFormat="1" ht="24.6" customHeight="1">
      <c r="A28" s="216"/>
      <c r="B28" s="203" t="s">
        <v>55</v>
      </c>
      <c r="C28" s="206" t="s">
        <v>38</v>
      </c>
      <c r="D28" s="206"/>
      <c r="E28" s="20">
        <f>SUM(E29)</f>
        <v>65318327</v>
      </c>
      <c r="F28" s="20">
        <f t="shared" ref="F28:G28" si="6">SUM(F29)</f>
        <v>61725210</v>
      </c>
      <c r="G28" s="21">
        <f t="shared" si="6"/>
        <v>-3593117</v>
      </c>
      <c r="H28" s="22">
        <f t="shared" si="1"/>
        <v>-5.5009323799735412</v>
      </c>
      <c r="I28" s="143"/>
    </row>
    <row r="29" spans="1:11" s="14" customFormat="1" ht="24" customHeight="1">
      <c r="A29" s="216"/>
      <c r="B29" s="214"/>
      <c r="C29" s="236" t="s">
        <v>56</v>
      </c>
      <c r="D29" s="52" t="s">
        <v>39</v>
      </c>
      <c r="E29" s="24">
        <f>SUM(E30:E34)</f>
        <v>65318327</v>
      </c>
      <c r="F29" s="24">
        <f>SUM(F30:F34)</f>
        <v>61725210</v>
      </c>
      <c r="G29" s="25">
        <f>SUM(G30:G34)</f>
        <v>-3593117</v>
      </c>
      <c r="H29" s="26">
        <f t="shared" si="1"/>
        <v>-5.5009323799735412</v>
      </c>
      <c r="I29" s="144"/>
      <c r="K29" s="17"/>
    </row>
    <row r="30" spans="1:11" s="14" customFormat="1" ht="193.9" customHeight="1" thickBot="1">
      <c r="A30" s="217"/>
      <c r="B30" s="222"/>
      <c r="C30" s="232"/>
      <c r="D30" s="102" t="s">
        <v>57</v>
      </c>
      <c r="E30" s="103">
        <v>16840327</v>
      </c>
      <c r="F30" s="126">
        <v>13588880</v>
      </c>
      <c r="G30" s="104">
        <f t="shared" ref="G30:G34" si="7">F30-E30</f>
        <v>-3251447</v>
      </c>
      <c r="H30" s="105">
        <f t="shared" si="1"/>
        <v>-19.307505133362316</v>
      </c>
      <c r="I30" s="145" t="s">
        <v>138</v>
      </c>
      <c r="J30" s="18" t="s">
        <v>30</v>
      </c>
    </row>
    <row r="31" spans="1:11" s="14" customFormat="1" ht="81.599999999999994" customHeight="1">
      <c r="A31" s="233" t="s">
        <v>48</v>
      </c>
      <c r="B31" s="234" t="s">
        <v>59</v>
      </c>
      <c r="C31" s="229" t="s">
        <v>60</v>
      </c>
      <c r="D31" s="109" t="s">
        <v>58</v>
      </c>
      <c r="E31" s="110">
        <v>7600000</v>
      </c>
      <c r="F31" s="111">
        <v>12000000</v>
      </c>
      <c r="G31" s="112">
        <f t="shared" si="7"/>
        <v>4400000</v>
      </c>
      <c r="H31" s="113">
        <f t="shared" si="1"/>
        <v>57.894736842105267</v>
      </c>
      <c r="I31" s="114" t="s">
        <v>45</v>
      </c>
      <c r="J31" s="18" t="s">
        <v>31</v>
      </c>
    </row>
    <row r="32" spans="1:11" s="14" customFormat="1" ht="40.15" customHeight="1">
      <c r="A32" s="216"/>
      <c r="B32" s="214"/>
      <c r="C32" s="230"/>
      <c r="D32" s="16" t="s">
        <v>83</v>
      </c>
      <c r="E32" s="118">
        <v>35000000</v>
      </c>
      <c r="F32" s="118">
        <v>33074330</v>
      </c>
      <c r="G32" s="119">
        <f t="shared" si="7"/>
        <v>-1925670</v>
      </c>
      <c r="H32" s="120">
        <f t="shared" si="1"/>
        <v>-5.5019142857142853</v>
      </c>
      <c r="I32" s="125" t="s">
        <v>130</v>
      </c>
    </row>
    <row r="33" spans="1:10" s="14" customFormat="1" ht="99.6" customHeight="1">
      <c r="A33" s="216"/>
      <c r="B33" s="214"/>
      <c r="C33" s="230"/>
      <c r="D33" s="27" t="s">
        <v>61</v>
      </c>
      <c r="E33" s="28">
        <v>4288000</v>
      </c>
      <c r="F33" s="53">
        <v>1188000</v>
      </c>
      <c r="G33" s="29">
        <f t="shared" si="7"/>
        <v>-3100000</v>
      </c>
      <c r="H33" s="30">
        <f t="shared" si="1"/>
        <v>-72.294776119402982</v>
      </c>
      <c r="I33" s="36" t="s">
        <v>33</v>
      </c>
      <c r="J33" s="18" t="s">
        <v>32</v>
      </c>
    </row>
    <row r="34" spans="1:10" s="14" customFormat="1" ht="91.15" customHeight="1">
      <c r="A34" s="216"/>
      <c r="B34" s="215"/>
      <c r="C34" s="231"/>
      <c r="D34" s="27" t="s">
        <v>62</v>
      </c>
      <c r="E34" s="28">
        <v>1590000</v>
      </c>
      <c r="F34" s="53">
        <v>1874000</v>
      </c>
      <c r="G34" s="29">
        <f t="shared" si="7"/>
        <v>284000</v>
      </c>
      <c r="H34" s="30">
        <f t="shared" ref="H34" si="8">G34/E34*100</f>
        <v>17.861635220125784</v>
      </c>
      <c r="I34" s="36" t="s">
        <v>86</v>
      </c>
      <c r="J34" s="18" t="s">
        <v>87</v>
      </c>
    </row>
    <row r="35" spans="1:10" ht="24.75" customHeight="1">
      <c r="A35" s="216"/>
      <c r="B35" s="203" t="s">
        <v>63</v>
      </c>
      <c r="C35" s="228" t="s">
        <v>38</v>
      </c>
      <c r="D35" s="228"/>
      <c r="E35" s="20">
        <f>E36</f>
        <v>618043</v>
      </c>
      <c r="F35" s="54">
        <f>SUM(F36)</f>
        <v>34457</v>
      </c>
      <c r="G35" s="21">
        <f>F35-E35</f>
        <v>-583586</v>
      </c>
      <c r="H35" s="22">
        <f>G35/E35*100</f>
        <v>-94.424821573903444</v>
      </c>
      <c r="I35" s="41"/>
    </row>
    <row r="36" spans="1:10" ht="35.450000000000003" customHeight="1">
      <c r="A36" s="216"/>
      <c r="B36" s="214"/>
      <c r="C36" s="203" t="s">
        <v>85</v>
      </c>
      <c r="D36" s="55" t="s">
        <v>39</v>
      </c>
      <c r="E36" s="49">
        <f>SUM(E37:E37)</f>
        <v>618043</v>
      </c>
      <c r="F36" s="49">
        <v>34457</v>
      </c>
      <c r="G36" s="50">
        <f t="shared" ref="G36:G37" si="9">F36-E36</f>
        <v>-583586</v>
      </c>
      <c r="H36" s="56">
        <f>G36/E36*100</f>
        <v>-94.424821573903444</v>
      </c>
      <c r="I36" s="4"/>
    </row>
    <row r="37" spans="1:10" ht="35.450000000000003" customHeight="1" thickBot="1">
      <c r="A37" s="217"/>
      <c r="B37" s="222"/>
      <c r="C37" s="222"/>
      <c r="D37" s="57" t="s">
        <v>64</v>
      </c>
      <c r="E37" s="58">
        <v>618043</v>
      </c>
      <c r="F37" s="59">
        <v>34457</v>
      </c>
      <c r="G37" s="60">
        <f t="shared" si="9"/>
        <v>-583586</v>
      </c>
      <c r="H37" s="146">
        <f>G37/E37*100</f>
        <v>-94.424821573903444</v>
      </c>
      <c r="I37" s="11"/>
    </row>
    <row r="38" spans="1:10" ht="52.15" customHeight="1">
      <c r="I38" s="2"/>
    </row>
    <row r="39" spans="1:10" ht="25.5">
      <c r="A39" s="201" t="s">
        <v>20</v>
      </c>
      <c r="B39" s="201"/>
      <c r="C39" s="201"/>
      <c r="D39" s="201"/>
      <c r="E39" s="201"/>
      <c r="F39" s="201"/>
      <c r="G39" s="201"/>
      <c r="H39" s="201"/>
      <c r="I39" s="201"/>
    </row>
  </sheetData>
  <mergeCells count="31">
    <mergeCell ref="A5:A13"/>
    <mergeCell ref="B24:B27"/>
    <mergeCell ref="B6:B13"/>
    <mergeCell ref="A31:A37"/>
    <mergeCell ref="B31:B34"/>
    <mergeCell ref="B5:D5"/>
    <mergeCell ref="C6:D6"/>
    <mergeCell ref="A14:A21"/>
    <mergeCell ref="A22:A23"/>
    <mergeCell ref="A24:A30"/>
    <mergeCell ref="B28:B30"/>
    <mergeCell ref="C29:C30"/>
    <mergeCell ref="C7:C13"/>
    <mergeCell ref="C25:C27"/>
    <mergeCell ref="C18:C21"/>
    <mergeCell ref="C22:C23"/>
    <mergeCell ref="A39:I39"/>
    <mergeCell ref="C14:C17"/>
    <mergeCell ref="B35:B37"/>
    <mergeCell ref="C36:C37"/>
    <mergeCell ref="C35:D35"/>
    <mergeCell ref="C24:D24"/>
    <mergeCell ref="C28:D28"/>
    <mergeCell ref="C31:C34"/>
    <mergeCell ref="B14:B21"/>
    <mergeCell ref="B22:B23"/>
    <mergeCell ref="I3:I4"/>
    <mergeCell ref="A1:I1"/>
    <mergeCell ref="A3:A4"/>
    <mergeCell ref="B3:D3"/>
    <mergeCell ref="E3:H3"/>
  </mergeCells>
  <phoneticPr fontId="1" type="noConversion"/>
  <printOptions horizontalCentered="1"/>
  <pageMargins left="0.27559055118110237" right="0.35433070866141736" top="0.9" bottom="0.4" header="0.15748031496062992" footer="0"/>
  <pageSetup paperSize="9" scale="8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총괄표</vt:lpstr>
      <vt:lpstr>세입</vt:lpstr>
      <vt:lpstr>세출</vt:lpstr>
      <vt:lpstr>세입!Print_Area</vt:lpstr>
      <vt:lpstr>세출!Print_Area</vt:lpstr>
      <vt:lpstr>세입!Print_Titles</vt:lpstr>
      <vt:lpstr>세출!Print_Titles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박귀란</dc:creator>
  <cp:lastModifiedBy>user</cp:lastModifiedBy>
  <cp:lastPrinted>2015-12-31T04:02:29Z</cp:lastPrinted>
  <dcterms:created xsi:type="dcterms:W3CDTF">2015-02-11T07:23:54Z</dcterms:created>
  <dcterms:modified xsi:type="dcterms:W3CDTF">2015-12-31T04:07:58Z</dcterms:modified>
</cp:coreProperties>
</file>