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3250" windowHeight="12525" activeTab="1"/>
  </bookViews>
  <sheets>
    <sheet name="총괄표" sheetId="3" r:id="rId1"/>
    <sheet name="세입" sheetId="1" r:id="rId2"/>
    <sheet name="세출" sheetId="2" r:id="rId3"/>
  </sheets>
  <definedNames>
    <definedName name="_xlnm.Print_Area" localSheetId="2">세출!$A$1:$H$39</definedName>
    <definedName name="_xlnm.Print_Titles" localSheetId="1">세입!$1:$4</definedName>
    <definedName name="_xlnm.Print_Titles" localSheetId="2">세출!$1:$4</definedName>
  </definedNames>
  <calcPr calcId="145621"/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6" i="3"/>
  <c r="D7" i="3"/>
  <c r="D8" i="3"/>
  <c r="D9" i="3"/>
  <c r="D10" i="3"/>
  <c r="D6" i="3"/>
  <c r="F7" i="2" l="1"/>
  <c r="E36" i="2"/>
  <c r="E35" i="2" s="1"/>
  <c r="E28" i="2"/>
  <c r="E27" i="2" s="1"/>
  <c r="E24" i="2"/>
  <c r="E23" i="2" s="1"/>
  <c r="E17" i="2"/>
  <c r="E14" i="2"/>
  <c r="E7" i="2"/>
  <c r="E21" i="1"/>
  <c r="E20" i="1" s="1"/>
  <c r="E17" i="1"/>
  <c r="E16" i="1" s="1"/>
  <c r="E13" i="1"/>
  <c r="E12" i="1" s="1"/>
  <c r="E10" i="1"/>
  <c r="E9" i="1" s="1"/>
  <c r="E7" i="1"/>
  <c r="E6" i="1" s="1"/>
  <c r="F5" i="3"/>
  <c r="B5" i="3"/>
  <c r="E6" i="2" l="1"/>
  <c r="E5" i="1"/>
  <c r="E5" i="2"/>
  <c r="F35" i="2"/>
  <c r="G5" i="3"/>
  <c r="H5" i="3" s="1"/>
  <c r="C5" i="3"/>
  <c r="D5" i="3" s="1"/>
  <c r="F10" i="1" l="1"/>
  <c r="F9" i="1" s="1"/>
  <c r="F28" i="2"/>
  <c r="F27" i="2" s="1"/>
  <c r="G19" i="2"/>
  <c r="G23" i="1"/>
  <c r="G15" i="1"/>
  <c r="G8" i="2"/>
  <c r="G13" i="2"/>
  <c r="G7" i="2" l="1"/>
  <c r="G15" i="2"/>
  <c r="G16" i="2"/>
  <c r="G8" i="1"/>
  <c r="G14" i="2" l="1"/>
  <c r="G22" i="1"/>
  <c r="F21" i="1"/>
  <c r="G21" i="1" s="1"/>
  <c r="G18" i="1"/>
  <c r="G19" i="1"/>
  <c r="F17" i="1"/>
  <c r="G14" i="1"/>
  <c r="F13" i="1"/>
  <c r="G13" i="1" s="1"/>
  <c r="G11" i="1"/>
  <c r="G10" i="1"/>
  <c r="F7" i="1"/>
  <c r="G7" i="1" s="1"/>
  <c r="G9" i="1" l="1"/>
  <c r="G33" i="2"/>
  <c r="G37" i="2" l="1"/>
  <c r="G35" i="2"/>
  <c r="F14" i="2"/>
  <c r="F16" i="1"/>
  <c r="G36" i="2" l="1"/>
  <c r="F12" i="1"/>
  <c r="F6" i="1"/>
  <c r="G6" i="1" l="1"/>
  <c r="G12" i="1"/>
  <c r="F24" i="2" l="1"/>
  <c r="F23" i="2" s="1"/>
  <c r="F17" i="2"/>
  <c r="F6" i="2" s="1"/>
  <c r="F5" i="2" l="1"/>
  <c r="G5" i="2" s="1"/>
  <c r="G32" i="2" l="1"/>
  <c r="G11" i="2" l="1"/>
  <c r="G31" i="2" l="1"/>
  <c r="G30" i="2"/>
  <c r="G34" i="2"/>
  <c r="G29" i="2"/>
  <c r="G28" i="2" l="1"/>
  <c r="G27" i="2" s="1"/>
  <c r="G25" i="2" l="1"/>
  <c r="G26" i="2"/>
  <c r="G10" i="2"/>
  <c r="G12" i="2"/>
  <c r="G17" i="1"/>
  <c r="G16" i="1"/>
  <c r="G24" i="2" l="1"/>
  <c r="G23" i="2" l="1"/>
  <c r="G9" i="2"/>
  <c r="G18" i="2" l="1"/>
  <c r="G20" i="2"/>
  <c r="G21" i="2"/>
  <c r="G22" i="2"/>
  <c r="G17" i="2" l="1"/>
  <c r="G6" i="2" l="1"/>
  <c r="F20" i="1" l="1"/>
  <c r="G20" i="1" l="1"/>
  <c r="F5" i="1"/>
  <c r="G5" i="1" s="1"/>
</calcChain>
</file>

<file path=xl/sharedStrings.xml><?xml version="1.0" encoding="utf-8"?>
<sst xmlns="http://schemas.openxmlformats.org/spreadsheetml/2006/main" count="167" uniqueCount="129">
  <si>
    <t>구분</t>
  </si>
  <si>
    <t>과목</t>
  </si>
  <si>
    <t>예산액</t>
  </si>
  <si>
    <t>산출내역</t>
  </si>
  <si>
    <t>관</t>
  </si>
  <si>
    <t>항</t>
  </si>
  <si>
    <t>목</t>
  </si>
  <si>
    <t>증감액</t>
  </si>
  <si>
    <t>사무비</t>
  </si>
  <si>
    <t>인건비</t>
  </si>
  <si>
    <t>여비</t>
  </si>
  <si>
    <t>수용비 및 수수료</t>
  </si>
  <si>
    <t>공공요금</t>
  </si>
  <si>
    <t>제세공과금</t>
  </si>
  <si>
    <t>기타운영비</t>
  </si>
  <si>
    <t>재산조성비</t>
  </si>
  <si>
    <t>시설비</t>
  </si>
  <si>
    <t>(단위 : 원)</t>
    <phoneticPr fontId="1" type="noConversion"/>
  </si>
  <si>
    <t>시민이운영하는복지법인 우리마을</t>
    <phoneticPr fontId="1" type="noConversion"/>
  </si>
  <si>
    <t>시민이운영하는복지법인 우리마을</t>
    <phoneticPr fontId="1" type="noConversion"/>
  </si>
  <si>
    <t>총계</t>
    <phoneticPr fontId="1" type="noConversion"/>
  </si>
  <si>
    <t>계</t>
    <phoneticPr fontId="1" type="noConversion"/>
  </si>
  <si>
    <t>(소계)</t>
    <phoneticPr fontId="1" type="noConversion"/>
  </si>
  <si>
    <t>상여금</t>
    <phoneticPr fontId="1" type="noConversion"/>
  </si>
  <si>
    <t>제수당</t>
    <phoneticPr fontId="1" type="noConversion"/>
  </si>
  <si>
    <t>◎퇴직적립금42,958,000 / 12 = 3,579,840
◎2015년 퇴직금 미적립금  3,235,060</t>
    <phoneticPr fontId="1" type="noConversion"/>
  </si>
  <si>
    <t>사회보험부담금</t>
    <phoneticPr fontId="1" type="noConversion"/>
  </si>
  <si>
    <t>◎기관운영비 100,000 * 6월 = 600,000</t>
    <phoneticPr fontId="1" type="noConversion"/>
  </si>
  <si>
    <t>회의비</t>
    <phoneticPr fontId="1" type="noConversion"/>
  </si>
  <si>
    <t>◎총회 1,000,000 * 1회 = 1,000,000
◎이사회 100,000 * 6회 = 600,000
◎운영위원회 100,000 * 4회 = 400,000</t>
    <phoneticPr fontId="1" type="noConversion"/>
  </si>
  <si>
    <t>◎교통비 50,000 * 10회 = 500,000
◎식   비     8,000 * 10회 = 80,000
◎숙박비 50,000 * 10회 = 500,000
◎일   비 20,000 * 10회 = 200,000</t>
    <phoneticPr fontId="1" type="noConversion"/>
  </si>
  <si>
    <t>자산취득비</t>
    <phoneticPr fontId="1" type="noConversion"/>
  </si>
  <si>
    <t>시설장비유지비</t>
    <phoneticPr fontId="1" type="noConversion"/>
  </si>
  <si>
    <t>지역공동체활성화 및 지역공동체지원사업</t>
    <phoneticPr fontId="1" type="noConversion"/>
  </si>
  <si>
    <t>저소득지역삶의질 
개선사업</t>
    <phoneticPr fontId="1" type="noConversion"/>
  </si>
  <si>
    <t>주민욕구조사(사각지대실태조사)/건강실태조사</t>
    <phoneticPr fontId="1" type="noConversion"/>
  </si>
  <si>
    <t>◎ 회원관리(1,318,000)
 - 소식지발송 150,000*2회=300,000
 - CMS관리    64,900*12월=778,000
 - CMS출금이체수수료 20,000 * 12월 = 240,000
 - 홍보리플렛 제작 1,000,000 * 2회 = 2,000,000
 - 후원신청서 제작 500,000 * 1회 = 500,000</t>
    <phoneticPr fontId="1" type="noConversion"/>
  </si>
  <si>
    <t>외부지원사업</t>
    <phoneticPr fontId="1" type="noConversion"/>
  </si>
  <si>
    <t>내부역량강화사업</t>
    <phoneticPr fontId="1" type="noConversion"/>
  </si>
  <si>
    <t>예비비 및 기타</t>
    <phoneticPr fontId="1" type="noConversion"/>
  </si>
  <si>
    <t>예비비</t>
    <phoneticPr fontId="1" type="noConversion"/>
  </si>
  <si>
    <t xml:space="preserve">◎예비비 </t>
    <phoneticPr fontId="1" type="noConversion"/>
  </si>
  <si>
    <t>세입</t>
    <phoneticPr fontId="1" type="noConversion"/>
  </si>
  <si>
    <t>재산수입</t>
    <phoneticPr fontId="1" type="noConversion"/>
  </si>
  <si>
    <t>계</t>
    <phoneticPr fontId="1" type="noConversion"/>
  </si>
  <si>
    <t>기본재산수입</t>
    <phoneticPr fontId="1" type="noConversion"/>
  </si>
  <si>
    <t>(소계)</t>
    <phoneticPr fontId="1" type="noConversion"/>
  </si>
  <si>
    <t>(계)</t>
    <phoneticPr fontId="1" type="noConversion"/>
  </si>
  <si>
    <t>지정후원금</t>
    <phoneticPr fontId="1" type="noConversion"/>
  </si>
  <si>
    <t>비지정후원금</t>
    <phoneticPr fontId="1" type="noConversion"/>
  </si>
  <si>
    <t>이월금</t>
    <phoneticPr fontId="1" type="noConversion"/>
  </si>
  <si>
    <t>전년도이월금</t>
    <phoneticPr fontId="1" type="noConversion"/>
  </si>
  <si>
    <t>기본자산예금이자 12,351
잡수입 이월금 597,796</t>
    <phoneticPr fontId="1" type="noConversion"/>
  </si>
  <si>
    <t>전년도이월금
(후원금)</t>
    <phoneticPr fontId="1" type="noConversion"/>
  </si>
  <si>
    <t>◎지정후원금 5,288,232
◎비지정후원금 500,000</t>
    <phoneticPr fontId="1" type="noConversion"/>
  </si>
  <si>
    <t>잡수입</t>
    <phoneticPr fontId="1" type="noConversion"/>
  </si>
  <si>
    <t>예금이자수입 20,000</t>
    <phoneticPr fontId="1" type="noConversion"/>
  </si>
  <si>
    <t>기타잡수입</t>
    <phoneticPr fontId="1" type="noConversion"/>
  </si>
  <si>
    <t>보조금
수입</t>
    <phoneticPr fontId="1" type="noConversion"/>
  </si>
  <si>
    <t>후원금
수입</t>
    <phoneticPr fontId="1" type="noConversion"/>
  </si>
  <si>
    <t>배당 및 
이자수입</t>
    <phoneticPr fontId="1" type="noConversion"/>
  </si>
  <si>
    <t>기타예금
이자수입</t>
    <phoneticPr fontId="1" type="noConversion"/>
  </si>
  <si>
    <t>보조금 
수입</t>
    <phoneticPr fontId="1" type="noConversion"/>
  </si>
  <si>
    <t>세출</t>
    <phoneticPr fontId="1" type="noConversion"/>
  </si>
  <si>
    <t>사업비</t>
    <phoneticPr fontId="1" type="noConversion"/>
  </si>
  <si>
    <t>◎ 마실작은 도서관
  - 도서관 1,000,000*1회=1,000,000
◎ 헬프에이지 지원사업 = 850,000</t>
    <phoneticPr fontId="1" type="noConversion"/>
  </si>
  <si>
    <t>회원개발 
및 관리사업</t>
    <phoneticPr fontId="1" type="noConversion"/>
  </si>
  <si>
    <t>퇴직금 
및 퇴직적립금</t>
    <phoneticPr fontId="1" type="noConversion"/>
  </si>
  <si>
    <t>기관운영비</t>
    <phoneticPr fontId="1" type="noConversion"/>
  </si>
  <si>
    <t>◎우편요금 20,000 * 12월 = 240,000
◎전화요금 10,000 * 12월 = 120,000
◎개금사무소
  - 전기요금 40,000 * 12월 = 480,000
 ◎마을관리사무소 마실
  - 전화 및 인터넷 요금 60,000 * 12월 = 720,000
  - 수도요금 25,000 * 12월 = 300,000
  - 전기요금 50,000 * 12월 = 600,000
  - 정화조 청소비 40,000 * 2회 = 80,000</t>
    <phoneticPr fontId="1" type="noConversion"/>
  </si>
  <si>
    <t>기타후생경비</t>
    <phoneticPr fontId="1" type="noConversion"/>
  </si>
  <si>
    <r>
      <t xml:space="preserve"> ◎ 사무용품비 20,000 * 6월 = 120,000
 ◎ 문자통신요금 50,000 * 6월 = 300,000
 ◎ 각종수수료 30,000 * 6월 180,000
 ◎ 인쇄비 30,000 * 12월 = 360,000
 ◎ 집기구입비 30,000 * 6월 = 180,000
 ◎ 기타잡비 20,000 * 6월 120,000
 ◎ 개금사무소 
  - 복합기렌탈요금 44,000 * 12월 = 528,000
 ◎</t>
    </r>
    <r>
      <rPr>
        <b/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 xml:space="preserve">마을관리사무소 마실
  - 정수기 렌탈 및 관리요금 44,000 *12월 = 528,000
  - 복합기 렌탈요금 44,000 * 12월 = 528,000
  - 사무용품 구입 30,000 * 12월 = 360,000 </t>
    </r>
    <phoneticPr fontId="1" type="noConversion"/>
  </si>
  <si>
    <t xml:space="preserve">◎직원교육
   100,000 * 20회 = 2,000,000
◎선진지 견학 및 직원연수
   500,000 * 4회 = 2,000,000 </t>
    <phoneticPr fontId="1" type="noConversion"/>
  </si>
  <si>
    <t>◎ 주거환경관리(15,000,000)
 - 변화의시작 전기로희망을 만든다(전기점검 및 수리)
    5,000,000 * 1회 = 5,000,000
 - 주민과함께하는 집수리 5,000,000
 - 출장마을관리사무소
    재료비 4,200,000*수시 = 4,200,000
 - 마을새단장 사업 1,000,000 * 2회 = 2,000,000
◎ 주민생활관리 2,000,000 * 수시 = 2,000,000</t>
    <phoneticPr fontId="1" type="noConversion"/>
  </si>
  <si>
    <t>◎ 비품구입 500,000</t>
    <phoneticPr fontId="1" type="noConversion"/>
  </si>
  <si>
    <t>세 입</t>
    <phoneticPr fontId="1" type="noConversion"/>
  </si>
  <si>
    <t>세 출</t>
    <phoneticPr fontId="1" type="noConversion"/>
  </si>
  <si>
    <t>항목</t>
    <phoneticPr fontId="1" type="noConversion"/>
  </si>
  <si>
    <t>증감</t>
    <phoneticPr fontId="1" type="noConversion"/>
  </si>
  <si>
    <t>금액</t>
    <phoneticPr fontId="1" type="noConversion"/>
  </si>
  <si>
    <t>보조금수입</t>
    <phoneticPr fontId="1" type="noConversion"/>
  </si>
  <si>
    <t>업무추진비</t>
    <phoneticPr fontId="1" type="noConversion"/>
  </si>
  <si>
    <t>후원금수입</t>
    <phoneticPr fontId="1" type="noConversion"/>
  </si>
  <si>
    <t>운영비</t>
    <phoneticPr fontId="1" type="noConversion"/>
  </si>
  <si>
    <t>이월금</t>
    <phoneticPr fontId="1" type="noConversion"/>
  </si>
  <si>
    <t>재산조성비</t>
    <phoneticPr fontId="1" type="noConversion"/>
  </si>
  <si>
    <t>잡수입</t>
    <phoneticPr fontId="1" type="noConversion"/>
  </si>
  <si>
    <t>사업비</t>
    <phoneticPr fontId="1" type="noConversion"/>
  </si>
  <si>
    <t>세출</t>
    <phoneticPr fontId="1" type="noConversion"/>
  </si>
  <si>
    <t>세출</t>
    <phoneticPr fontId="1" type="noConversion"/>
  </si>
  <si>
    <t>사무비</t>
    <phoneticPr fontId="1" type="noConversion"/>
  </si>
  <si>
    <t>사무비</t>
    <phoneticPr fontId="1" type="noConversion"/>
  </si>
  <si>
    <t>운영비</t>
    <phoneticPr fontId="1" type="noConversion"/>
  </si>
  <si>
    <t>운영비</t>
    <phoneticPr fontId="1" type="noConversion"/>
  </si>
  <si>
    <t>세출</t>
    <phoneticPr fontId="1" type="noConversion"/>
  </si>
  <si>
    <t>세출</t>
    <phoneticPr fontId="1" type="noConversion"/>
  </si>
  <si>
    <t>세출</t>
    <phoneticPr fontId="1" type="noConversion"/>
  </si>
  <si>
    <t>일반
사업비</t>
    <phoneticPr fontId="1" type="noConversion"/>
  </si>
  <si>
    <t>일반
사업비</t>
    <phoneticPr fontId="1" type="noConversion"/>
  </si>
  <si>
    <t>업무
추진비</t>
    <phoneticPr fontId="1" type="noConversion"/>
  </si>
  <si>
    <t>사업비</t>
    <phoneticPr fontId="1" type="noConversion"/>
  </si>
  <si>
    <t>◎기타운영비 2,809,707
◎ 개금 사무소 보증금 2,000,000</t>
    <phoneticPr fontId="1" type="noConversion"/>
  </si>
  <si>
    <t>기타보조금</t>
    <phoneticPr fontId="1" type="noConversion"/>
  </si>
  <si>
    <t>◎ 마을건강조사 3,500,000
◎ 아동인식조사연구 용역 5,557,280</t>
    <phoneticPr fontId="1" type="noConversion"/>
  </si>
  <si>
    <t>◎기본급 * 60%(1년) 3,134,100
- 팀장  571,350 + 571,350 = 1,142,700
- 사회복지사 545,700 + 545,700 = 1,091,400
- 사회복지사(회계)  450,000원 + 450,000원 = 900,000</t>
    <phoneticPr fontId="1" type="noConversion"/>
  </si>
  <si>
    <t>잡수입 397,400</t>
    <phoneticPr fontId="1" type="noConversion"/>
  </si>
  <si>
    <t>◎ 직책수당 2,520,000
 - 팀장 110,000 * 12월 = 1,320,000
◎ 가족수당
 - 팀장 100,000 * 12월 = 1,200,000</t>
    <phoneticPr fontId="1" type="noConversion"/>
  </si>
  <si>
    <t xml:space="preserve">◎ 개인 일시후원금
  - 100,000 * 14회 = 1,400,000
◎ 기업 및 민간단체 후원금
  - 5,000,000 * 2회 = 12,520,000
</t>
    <phoneticPr fontId="1" type="noConversion"/>
  </si>
  <si>
    <r>
      <rPr>
        <sz val="10"/>
        <color indexed="8"/>
        <rFont val="굴림"/>
        <family val="3"/>
        <charset val="129"/>
      </rPr>
      <t>◎ 개인정기후원금
 - 월회원 2,000,000 * 12월 = 24,000,000
 - 연회원 2,500,000 * 1회 = 2,500,000
◎ 기업 및 민간단체 외부지원금
 - 부산은행지원금 100,000,000</t>
    </r>
    <r>
      <rPr>
        <b/>
        <sz val="10"/>
        <color indexed="8"/>
        <rFont val="굴림"/>
        <family val="3"/>
        <charset val="129"/>
      </rPr>
      <t xml:space="preserve">
 </t>
    </r>
    <r>
      <rPr>
        <sz val="10"/>
        <color indexed="8"/>
        <rFont val="굴림"/>
        <family val="3"/>
        <charset val="129"/>
      </rPr>
      <t>-  헬프에이지 850,000
 - 부산대학교 건강조사사업 3,500,000
 - 기타 지원금 6,000,000</t>
    </r>
    <phoneticPr fontId="1" type="noConversion"/>
  </si>
  <si>
    <t>총    액</t>
    <phoneticPr fontId="1" type="noConversion"/>
  </si>
  <si>
    <t>인 건 비</t>
    <phoneticPr fontId="1" type="noConversion"/>
  </si>
  <si>
    <t>◎4대보험
- 국민건강보험 42,958,000 * 3.035%        = 1,303,780
- 장기요양보험 1,303,780 * 6.55%           = 85,400
- 국민연금보험 42,958,000 * 4.5%           = 1,933,110
- 고용보험(실업급여) 42,958,000 * 0.65%  = 279,230
              (고용안정) 42,958,000 * 0.25%  = 107,400
- 산재보험 42,958,000 * 0.007                = 300,710</t>
    <phoneticPr fontId="1" type="noConversion"/>
  </si>
  <si>
    <t>◎제세공과금
 - 법인세 100,000 * 1회 = 100.000
 - 신원보증보험 100,000 * 1회 =100,000</t>
    <phoneticPr fontId="1" type="noConversion"/>
  </si>
  <si>
    <t>◎기타후생경비 
- 사회복지사(회계) 
  150,000원*12월=1,800,000</t>
    <phoneticPr fontId="1" type="noConversion"/>
  </si>
  <si>
    <t>기본급(활동가 3명 : 62,934,000)
 ◎ 팀장 22,854,000
  - 1,861,000 * 6월 = 11,166,000
  - 1,948,000 * 6월 = 11,688,000(7월 승급)
 ◎ 사회복지사 22,080,000
  - 1,777,000 * 3월 = 5,331,000
  - 1,861,000 * 9월 = 16,749,000(4월 승급)
 ◎ 사회복지사(회계) 16,200,000
  - 1,350,000 * 12월 = 16,200,000</t>
    <phoneticPr fontId="1" type="noConversion"/>
  </si>
  <si>
    <t>산출내역</t>
    <phoneticPr fontId="1" type="noConversion"/>
  </si>
  <si>
    <t>사무비</t>
    <phoneticPr fontId="1" type="noConversion"/>
  </si>
  <si>
    <t>◎사무실 임대료  
 - 법인사무실 : 200,200 * 13월 = 2,602,600
 - 개금사무소 : 170,000 * 1월 =  170,000
 - 개금사무소 :  150,000 * 11월 = 1,650,000
◎기타사무용 물품 유지비 137,400*1회 = 137,400</t>
    <phoneticPr fontId="1" type="noConversion"/>
  </si>
  <si>
    <t>◎ 지역공동체활성화(1,170,000)
 - 주민설명회 및 토론회 250,000 * 3회 = 750,000
 - 우리가락교실
   강사비 30,000원* 월2회 * 7월 * 1명 = 420,000
◎ 마을자원관리 및 외부자원발굴(8,800,000)
 - 국수나눔잔치 400,000*10회 = 4,000,000 
 - 운영지원단장활동비 1명*400,000*12월=4,800,000
◎ 새뜰마을사업 24,475,000
◎ 경로잔치 8,000,000
◎ 주민과 함께하는 김장담그기 3,000,000
◎ 마을만들기 자문위원 자문비
 - 자문위원 1명*400,000*12월=4,800,000</t>
    <phoneticPr fontId="1" type="noConversion"/>
  </si>
  <si>
    <t>◎ 영도구 해돋이 새뜰마을사업 24,475,000
◎ 아동인식조사연구 용역 5,557,280</t>
    <phoneticPr fontId="1" type="noConversion"/>
  </si>
  <si>
    <t>2016년 
기정예산</t>
    <phoneticPr fontId="1" type="noConversion"/>
  </si>
  <si>
    <t>2016년 1차
경정예산</t>
    <phoneticPr fontId="1" type="noConversion"/>
  </si>
  <si>
    <t>급여</t>
    <phoneticPr fontId="1" type="noConversion"/>
  </si>
  <si>
    <t>2016년 기정예산</t>
    <phoneticPr fontId="1" type="noConversion"/>
  </si>
  <si>
    <t>2016년 1차
경정예산</t>
    <phoneticPr fontId="1" type="noConversion"/>
  </si>
  <si>
    <t>2016년 
기정예산</t>
    <phoneticPr fontId="1" type="noConversion"/>
  </si>
  <si>
    <t>2016년도 세출 1차 추경 예산명세서</t>
    <phoneticPr fontId="1" type="noConversion"/>
  </si>
  <si>
    <t>2016년도 1차 추가경정 예산서 총괄표</t>
    <phoneticPr fontId="1" type="noConversion"/>
  </si>
  <si>
    <t>2016년도 세입 1차 추경 예산명세서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</si>
</sst>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;\▲#,##0"/>
  </numFmts>
  <fonts count="14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6"/>
      <color indexed="8"/>
      <name val="HY헤드라인M"/>
      <family val="1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0"/>
      <name val="굴림"/>
      <family val="3"/>
      <charset val="129"/>
    </font>
    <font>
      <sz val="11"/>
      <name val="돋움"/>
      <family val="3"/>
      <charset val="129"/>
    </font>
    <font>
      <b/>
      <sz val="20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sz val="20"/>
      <name val="나눔고딕"/>
      <family val="3"/>
      <charset val="129"/>
    </font>
    <font>
      <sz val="11"/>
      <name val="나눔고딕"/>
      <family val="3"/>
      <charset val="129"/>
    </font>
    <font>
      <b/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6" fontId="3" fillId="0" borderId="0" xfId="0" applyNumberFormat="1" applyFo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right" vertical="center"/>
    </xf>
    <xf numFmtId="0" fontId="4" fillId="2" borderId="5" xfId="0" applyNumberFormat="1" applyFont="1" applyFill="1" applyBorder="1" applyAlignment="1">
      <alignment vertical="center"/>
    </xf>
    <xf numFmtId="0" fontId="3" fillId="3" borderId="0" xfId="0" applyFont="1" applyFill="1">
      <alignment vertical="center"/>
    </xf>
    <xf numFmtId="0" fontId="4" fillId="3" borderId="5" xfId="0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vertical="center" wrapText="1"/>
    </xf>
    <xf numFmtId="177" fontId="8" fillId="2" borderId="1" xfId="0" applyNumberFormat="1" applyFont="1" applyFill="1" applyBorder="1" applyAlignment="1">
      <alignment vertical="center" wrapText="1"/>
    </xf>
    <xf numFmtId="176" fontId="8" fillId="3" borderId="1" xfId="0" applyNumberFormat="1" applyFont="1" applyFill="1" applyBorder="1" applyAlignment="1">
      <alignment vertical="center" wrapText="1"/>
    </xf>
    <xf numFmtId="177" fontId="8" fillId="3" borderId="1" xfId="0" applyNumberFormat="1" applyFont="1" applyFill="1" applyBorder="1" applyAlignment="1">
      <alignment vertical="center" wrapText="1"/>
    </xf>
    <xf numFmtId="176" fontId="9" fillId="3" borderId="1" xfId="0" applyNumberFormat="1" applyFont="1" applyFill="1" applyBorder="1" applyAlignment="1">
      <alignment vertical="center" wrapText="1"/>
    </xf>
    <xf numFmtId="177" fontId="9" fillId="3" borderId="1" xfId="0" applyNumberFormat="1" applyFont="1" applyFill="1" applyBorder="1" applyAlignment="1">
      <alignment vertical="center" wrapText="1"/>
    </xf>
    <xf numFmtId="0" fontId="9" fillId="3" borderId="5" xfId="0" applyNumberFormat="1" applyFont="1" applyFill="1" applyBorder="1" applyAlignment="1">
      <alignment horizontal="left" vertical="center" wrapText="1" indent="1"/>
    </xf>
    <xf numFmtId="49" fontId="9" fillId="3" borderId="5" xfId="0" applyNumberFormat="1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indent="1"/>
    </xf>
    <xf numFmtId="0" fontId="4" fillId="3" borderId="5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vertical="center" wrapText="1"/>
    </xf>
    <xf numFmtId="177" fontId="9" fillId="0" borderId="1" xfId="0" applyNumberFormat="1" applyFont="1" applyBorder="1" applyAlignment="1">
      <alignment vertical="center" wrapText="1"/>
    </xf>
    <xf numFmtId="49" fontId="9" fillId="0" borderId="5" xfId="0" applyNumberFormat="1" applyFont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indent="1"/>
    </xf>
    <xf numFmtId="49" fontId="9" fillId="0" borderId="7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vertical="center" wrapText="1"/>
    </xf>
    <xf numFmtId="177" fontId="9" fillId="0" borderId="10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left" vertical="center" wrapText="1" indent="1"/>
    </xf>
    <xf numFmtId="49" fontId="8" fillId="2" borderId="5" xfId="0" applyNumberFormat="1" applyFont="1" applyFill="1" applyBorder="1" applyAlignment="1">
      <alignment horizontal="left" vertical="center" wrapText="1" indent="1"/>
    </xf>
    <xf numFmtId="176" fontId="8" fillId="0" borderId="1" xfId="0" applyNumberFormat="1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Border="1" applyAlignment="1">
      <alignment vertical="center" wrapText="1"/>
    </xf>
    <xf numFmtId="177" fontId="9" fillId="0" borderId="7" xfId="0" applyNumberFormat="1" applyFont="1" applyBorder="1" applyAlignment="1">
      <alignment vertical="center" wrapText="1"/>
    </xf>
    <xf numFmtId="49" fontId="9" fillId="0" borderId="13" xfId="0" applyNumberFormat="1" applyFont="1" applyBorder="1" applyAlignment="1">
      <alignment horizontal="left" vertical="center" wrapText="1" inden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left" vertical="center" wrapText="1" inden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vertical="center" wrapText="1" inden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wrapText="1" indent="1"/>
    </xf>
    <xf numFmtId="49" fontId="9" fillId="0" borderId="17" xfId="0" applyNumberFormat="1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49" fontId="9" fillId="0" borderId="8" xfId="0" applyNumberFormat="1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inden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left" vertical="center" wrapText="1" indent="1"/>
    </xf>
    <xf numFmtId="0" fontId="8" fillId="3" borderId="1" xfId="0" applyNumberFormat="1" applyFont="1" applyFill="1" applyBorder="1" applyAlignment="1">
      <alignment horizontal="center" vertical="center" wrapText="1"/>
    </xf>
    <xf numFmtId="176" fontId="8" fillId="2" borderId="10" xfId="0" applyNumberFormat="1" applyFont="1" applyFill="1" applyBorder="1" applyAlignment="1">
      <alignment vertical="center" wrapText="1"/>
    </xf>
    <xf numFmtId="177" fontId="8" fillId="2" borderId="10" xfId="0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 wrapText="1"/>
    </xf>
    <xf numFmtId="177" fontId="8" fillId="0" borderId="2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indent="1"/>
    </xf>
    <xf numFmtId="49" fontId="9" fillId="3" borderId="10" xfId="0" applyNumberFormat="1" applyFont="1" applyFill="1" applyBorder="1" applyAlignment="1">
      <alignment horizontal="center" vertical="center" wrapText="1"/>
    </xf>
    <xf numFmtId="41" fontId="8" fillId="2" borderId="1" xfId="1" applyFont="1" applyFill="1" applyBorder="1" applyAlignment="1">
      <alignment horizontal="left" vertical="center" wrapText="1"/>
    </xf>
    <xf numFmtId="41" fontId="8" fillId="0" borderId="1" xfId="1" applyFont="1" applyFill="1" applyBorder="1" applyAlignment="1">
      <alignment horizontal="left" vertical="center" wrapText="1"/>
    </xf>
    <xf numFmtId="41" fontId="9" fillId="0" borderId="2" xfId="1" applyFont="1" applyBorder="1" applyAlignment="1">
      <alignment horizontal="left" vertical="center" wrapText="1" indent="1"/>
    </xf>
    <xf numFmtId="41" fontId="8" fillId="2" borderId="1" xfId="1" applyFont="1" applyFill="1" applyBorder="1" applyAlignment="1">
      <alignment horizontal="left" vertical="center" wrapText="1" indent="1"/>
    </xf>
    <xf numFmtId="41" fontId="9" fillId="0" borderId="1" xfId="1" applyFont="1" applyBorder="1" applyAlignment="1">
      <alignment horizontal="left" vertical="center" wrapText="1" indent="1"/>
    </xf>
    <xf numFmtId="41" fontId="9" fillId="0" borderId="1" xfId="1" applyFont="1" applyBorder="1" applyAlignment="1">
      <alignment horizontal="left" vertical="center" wrapText="1"/>
    </xf>
    <xf numFmtId="41" fontId="8" fillId="0" borderId="1" xfId="1" applyFont="1" applyBorder="1" applyAlignment="1">
      <alignment horizontal="left" vertical="center" wrapText="1" indent="1"/>
    </xf>
    <xf numFmtId="41" fontId="8" fillId="0" borderId="1" xfId="1" applyFont="1" applyBorder="1" applyAlignment="1">
      <alignment horizontal="left" vertical="center" wrapText="1"/>
    </xf>
    <xf numFmtId="41" fontId="9" fillId="0" borderId="7" xfId="1" applyFont="1" applyBorder="1" applyAlignment="1">
      <alignment horizontal="left" vertical="center" wrapText="1" indent="1"/>
    </xf>
    <xf numFmtId="41" fontId="8" fillId="2" borderId="16" xfId="1" applyFont="1" applyFill="1" applyBorder="1" applyAlignment="1">
      <alignment horizontal="left" vertical="center" wrapText="1" indent="1"/>
    </xf>
    <xf numFmtId="41" fontId="8" fillId="2" borderId="16" xfId="1" applyFont="1" applyFill="1" applyBorder="1" applyAlignment="1">
      <alignment horizontal="left" vertical="center" wrapText="1"/>
    </xf>
    <xf numFmtId="41" fontId="8" fillId="0" borderId="2" xfId="1" applyFont="1" applyBorder="1" applyAlignment="1">
      <alignment horizontal="left" vertical="center" wrapText="1" indent="1"/>
    </xf>
    <xf numFmtId="41" fontId="9" fillId="0" borderId="2" xfId="1" applyFont="1" applyBorder="1" applyAlignment="1">
      <alignment horizontal="left" vertical="center" wrapText="1"/>
    </xf>
    <xf numFmtId="41" fontId="9" fillId="0" borderId="16" xfId="1" applyFont="1" applyBorder="1" applyAlignment="1">
      <alignment horizontal="left" vertical="center" wrapText="1" indent="1"/>
    </xf>
    <xf numFmtId="176" fontId="9" fillId="3" borderId="2" xfId="0" applyNumberFormat="1" applyFont="1" applyFill="1" applyBorder="1" applyAlignment="1">
      <alignment vertical="center" wrapText="1"/>
    </xf>
    <xf numFmtId="177" fontId="9" fillId="3" borderId="2" xfId="0" applyNumberFormat="1" applyFont="1" applyFill="1" applyBorder="1" applyAlignment="1">
      <alignment vertical="center" wrapText="1"/>
    </xf>
    <xf numFmtId="49" fontId="9" fillId="3" borderId="14" xfId="0" applyNumberFormat="1" applyFont="1" applyFill="1" applyBorder="1" applyAlignment="1">
      <alignment horizontal="left" vertical="center" wrapText="1" indent="1"/>
    </xf>
    <xf numFmtId="0" fontId="3" fillId="3" borderId="0" xfId="0" applyFont="1" applyFill="1" applyAlignment="1">
      <alignment vertical="center" wrapText="1"/>
    </xf>
    <xf numFmtId="177" fontId="9" fillId="0" borderId="7" xfId="1" applyNumberFormat="1" applyFont="1" applyBorder="1" applyAlignment="1">
      <alignment horizontal="right" vertical="center" wrapText="1"/>
    </xf>
    <xf numFmtId="177" fontId="8" fillId="2" borderId="1" xfId="1" applyNumberFormat="1" applyFont="1" applyFill="1" applyBorder="1" applyAlignment="1">
      <alignment horizontal="right" vertical="center" wrapText="1"/>
    </xf>
    <xf numFmtId="177" fontId="8" fillId="0" borderId="1" xfId="1" applyNumberFormat="1" applyFont="1" applyBorder="1" applyAlignment="1">
      <alignment horizontal="right" vertical="center" wrapText="1"/>
    </xf>
    <xf numFmtId="41" fontId="8" fillId="0" borderId="2" xfId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41" fontId="11" fillId="3" borderId="16" xfId="1" applyFont="1" applyFill="1" applyBorder="1" applyAlignment="1">
      <alignment horizontal="right" vertical="center"/>
    </xf>
    <xf numFmtId="41" fontId="11" fillId="3" borderId="22" xfId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41" fontId="11" fillId="3" borderId="3" xfId="1" applyFont="1" applyFill="1" applyBorder="1" applyAlignment="1">
      <alignment horizontal="right" vertical="center"/>
    </xf>
    <xf numFmtId="41" fontId="11" fillId="3" borderId="6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right" vertical="center"/>
    </xf>
    <xf numFmtId="41" fontId="11" fillId="3" borderId="12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41" fontId="11" fillId="3" borderId="8" xfId="1" applyFont="1" applyFill="1" applyBorder="1" applyAlignment="1">
      <alignment horizontal="center" vertical="center"/>
    </xf>
    <xf numFmtId="41" fontId="11" fillId="3" borderId="15" xfId="1" applyFont="1" applyFill="1" applyBorder="1" applyAlignment="1">
      <alignment horizontal="center" vertical="center"/>
    </xf>
    <xf numFmtId="41" fontId="11" fillId="3" borderId="8" xfId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176" fontId="9" fillId="0" borderId="2" xfId="0" applyNumberFormat="1" applyFont="1" applyBorder="1" applyAlignment="1">
      <alignment vertical="center" wrapText="1"/>
    </xf>
    <xf numFmtId="177" fontId="9" fillId="0" borderId="2" xfId="0" applyNumberFormat="1" applyFont="1" applyBorder="1" applyAlignment="1">
      <alignment vertical="center" wrapText="1"/>
    </xf>
    <xf numFmtId="176" fontId="9" fillId="3" borderId="7" xfId="0" applyNumberFormat="1" applyFont="1" applyFill="1" applyBorder="1" applyAlignment="1">
      <alignment vertical="center" wrapText="1"/>
    </xf>
    <xf numFmtId="177" fontId="9" fillId="3" borderId="7" xfId="0" applyNumberFormat="1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176" fontId="8" fillId="3" borderId="10" xfId="0" applyNumberFormat="1" applyFont="1" applyFill="1" applyBorder="1" applyAlignment="1">
      <alignment vertical="center" wrapText="1"/>
    </xf>
    <xf numFmtId="177" fontId="8" fillId="3" borderId="10" xfId="0" applyNumberFormat="1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left" vertical="center" indent="1"/>
    </xf>
    <xf numFmtId="49" fontId="9" fillId="3" borderId="13" xfId="0" applyNumberFormat="1" applyFont="1" applyFill="1" applyBorder="1" applyAlignment="1">
      <alignment horizontal="left" vertical="center" wrapText="1" indent="1"/>
    </xf>
    <xf numFmtId="176" fontId="9" fillId="0" borderId="16" xfId="0" applyNumberFormat="1" applyFont="1" applyBorder="1" applyAlignment="1">
      <alignment vertical="center" wrapText="1"/>
    </xf>
    <xf numFmtId="177" fontId="9" fillId="0" borderId="16" xfId="0" applyNumberFormat="1" applyFont="1" applyBorder="1" applyAlignment="1">
      <alignment vertical="center" wrapText="1"/>
    </xf>
    <xf numFmtId="0" fontId="9" fillId="0" borderId="5" xfId="0" applyNumberFormat="1" applyFont="1" applyBorder="1" applyAlignment="1">
      <alignment horizontal="left" vertical="center" wrapText="1" inden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left" vertical="center" wrapText="1" indent="1"/>
    </xf>
    <xf numFmtId="49" fontId="12" fillId="0" borderId="5" xfId="0" applyNumberFormat="1" applyFont="1" applyBorder="1" applyAlignment="1">
      <alignment horizontal="left" vertical="center" wrapText="1" inden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vertical="center" wrapText="1"/>
    </xf>
    <xf numFmtId="177" fontId="8" fillId="0" borderId="1" xfId="0" applyNumberFormat="1" applyFont="1" applyBorder="1" applyAlignment="1">
      <alignment vertical="center" wrapText="1"/>
    </xf>
    <xf numFmtId="49" fontId="9" fillId="3" borderId="3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76" fontId="11" fillId="3" borderId="16" xfId="1" applyNumberFormat="1" applyFont="1" applyFill="1" applyBorder="1" applyAlignment="1">
      <alignment horizontal="right" vertical="center"/>
    </xf>
    <xf numFmtId="176" fontId="11" fillId="3" borderId="1" xfId="1" applyNumberFormat="1" applyFont="1" applyFill="1" applyBorder="1" applyAlignment="1">
      <alignment horizontal="right" vertical="center"/>
    </xf>
    <xf numFmtId="176" fontId="11" fillId="3" borderId="8" xfId="1" applyNumberFormat="1" applyFont="1" applyFill="1" applyBorder="1" applyAlignment="1">
      <alignment horizontal="center" vertical="center"/>
    </xf>
    <xf numFmtId="176" fontId="11" fillId="3" borderId="17" xfId="1" applyNumberFormat="1" applyFont="1" applyFill="1" applyBorder="1" applyAlignment="1">
      <alignment horizontal="right" vertical="center"/>
    </xf>
    <xf numFmtId="176" fontId="11" fillId="3" borderId="5" xfId="1" applyNumberFormat="1" applyFont="1" applyFill="1" applyBorder="1" applyAlignment="1">
      <alignment horizontal="right" vertical="center"/>
    </xf>
    <xf numFmtId="176" fontId="11" fillId="3" borderId="13" xfId="1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right" vertical="center" wrapText="1"/>
    </xf>
    <xf numFmtId="176" fontId="8" fillId="0" borderId="1" xfId="1" applyNumberFormat="1" applyFont="1" applyFill="1" applyBorder="1" applyAlignment="1">
      <alignment horizontal="right" vertical="center" wrapText="1"/>
    </xf>
    <xf numFmtId="176" fontId="8" fillId="0" borderId="2" xfId="1" applyNumberFormat="1" applyFont="1" applyFill="1" applyBorder="1" applyAlignment="1">
      <alignment horizontal="right" vertical="center" wrapText="1"/>
    </xf>
    <xf numFmtId="176" fontId="8" fillId="0" borderId="1" xfId="1" applyNumberFormat="1" applyFont="1" applyBorder="1" applyAlignment="1">
      <alignment horizontal="right" vertical="center" wrapText="1"/>
    </xf>
    <xf numFmtId="176" fontId="9" fillId="0" borderId="1" xfId="1" applyNumberFormat="1" applyFont="1" applyBorder="1" applyAlignment="1">
      <alignment horizontal="right" vertical="center" wrapText="1"/>
    </xf>
    <xf numFmtId="41" fontId="10" fillId="3" borderId="0" xfId="1" applyFont="1" applyFill="1" applyBorder="1" applyAlignment="1">
      <alignment horizontal="center" vertical="center"/>
    </xf>
    <xf numFmtId="41" fontId="11" fillId="3" borderId="18" xfId="1" applyFont="1" applyFill="1" applyBorder="1" applyAlignment="1">
      <alignment horizontal="center" vertical="center"/>
    </xf>
    <xf numFmtId="41" fontId="11" fillId="3" borderId="19" xfId="1" applyFont="1" applyFill="1" applyBorder="1" applyAlignment="1">
      <alignment horizontal="center" vertical="center"/>
    </xf>
    <xf numFmtId="41" fontId="11" fillId="3" borderId="20" xfId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9" fillId="3" borderId="19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>
      <alignment horizontal="center" vertical="center" wrapText="1"/>
    </xf>
    <xf numFmtId="49" fontId="9" fillId="3" borderId="18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"/>
    </sheetView>
  </sheetViews>
  <sheetFormatPr defaultRowHeight="13.5"/>
  <cols>
    <col min="1" max="1" width="10.21875" bestFit="1" customWidth="1"/>
    <col min="2" max="3" width="15.21875" bestFit="1" customWidth="1"/>
    <col min="4" max="4" width="14.109375" bestFit="1" customWidth="1"/>
    <col min="5" max="5" width="12.21875" bestFit="1" customWidth="1"/>
    <col min="6" max="6" width="15.21875" bestFit="1" customWidth="1"/>
    <col min="7" max="8" width="14" bestFit="1" customWidth="1"/>
  </cols>
  <sheetData>
    <row r="1" spans="1:8" ht="71.45" customHeight="1" thickBot="1">
      <c r="A1" s="153" t="s">
        <v>127</v>
      </c>
      <c r="B1" s="153"/>
      <c r="C1" s="153"/>
      <c r="D1" s="153"/>
      <c r="E1" s="153"/>
      <c r="F1" s="153"/>
      <c r="G1" s="153"/>
      <c r="H1" s="153"/>
    </row>
    <row r="2" spans="1:8" ht="31.15" customHeight="1">
      <c r="A2" s="154" t="s">
        <v>75</v>
      </c>
      <c r="B2" s="155"/>
      <c r="C2" s="155"/>
      <c r="D2" s="155"/>
      <c r="E2" s="154" t="s">
        <v>76</v>
      </c>
      <c r="F2" s="155"/>
      <c r="G2" s="155"/>
      <c r="H2" s="156"/>
    </row>
    <row r="3" spans="1:8" ht="31.15" customHeight="1">
      <c r="A3" s="157" t="s">
        <v>77</v>
      </c>
      <c r="B3" s="159" t="s">
        <v>120</v>
      </c>
      <c r="C3" s="159" t="s">
        <v>121</v>
      </c>
      <c r="D3" s="136" t="s">
        <v>78</v>
      </c>
      <c r="E3" s="157" t="s">
        <v>77</v>
      </c>
      <c r="F3" s="159" t="s">
        <v>120</v>
      </c>
      <c r="G3" s="159" t="s">
        <v>121</v>
      </c>
      <c r="H3" s="137" t="s">
        <v>78</v>
      </c>
    </row>
    <row r="4" spans="1:8" ht="31.15" customHeight="1" thickBot="1">
      <c r="A4" s="158"/>
      <c r="B4" s="160"/>
      <c r="C4" s="160"/>
      <c r="D4" s="98" t="s">
        <v>79</v>
      </c>
      <c r="E4" s="158"/>
      <c r="F4" s="160"/>
      <c r="G4" s="160"/>
      <c r="H4" s="99" t="s">
        <v>79</v>
      </c>
    </row>
    <row r="5" spans="1:8" ht="31.15" customHeight="1">
      <c r="A5" s="100" t="s">
        <v>109</v>
      </c>
      <c r="B5" s="101">
        <f>SUM(B6:B11)</f>
        <v>212098917</v>
      </c>
      <c r="C5" s="101">
        <f>SUM(C6:C11)</f>
        <v>187623917</v>
      </c>
      <c r="D5" s="141">
        <f>SUM(C5-B5)</f>
        <v>-24475000</v>
      </c>
      <c r="E5" s="102" t="s">
        <v>109</v>
      </c>
      <c r="F5" s="101">
        <f>SUM(F6:F11)</f>
        <v>212098917</v>
      </c>
      <c r="G5" s="101">
        <f>SUM(G6:G11)</f>
        <v>187623917</v>
      </c>
      <c r="H5" s="144">
        <f>SUM(G5-F5)</f>
        <v>-24475000</v>
      </c>
    </row>
    <row r="6" spans="1:8" ht="31.15" customHeight="1">
      <c r="A6" s="103" t="s">
        <v>43</v>
      </c>
      <c r="B6" s="104">
        <v>5858</v>
      </c>
      <c r="C6" s="104">
        <v>5858</v>
      </c>
      <c r="D6" s="142">
        <f>SUM(C6-B6)</f>
        <v>0</v>
      </c>
      <c r="E6" s="105" t="s">
        <v>110</v>
      </c>
      <c r="F6" s="104">
        <v>79412630</v>
      </c>
      <c r="G6" s="104">
        <v>79412630</v>
      </c>
      <c r="H6" s="145">
        <f>SUM(G6-F6)</f>
        <v>0</v>
      </c>
    </row>
    <row r="7" spans="1:8" ht="31.15" customHeight="1">
      <c r="A7" s="138" t="s">
        <v>80</v>
      </c>
      <c r="B7" s="106">
        <v>54507280</v>
      </c>
      <c r="C7" s="106">
        <v>30032280</v>
      </c>
      <c r="D7" s="142">
        <f t="shared" ref="D7:D10" si="0">SUM(C7-B7)</f>
        <v>-24475000</v>
      </c>
      <c r="E7" s="107" t="s">
        <v>81</v>
      </c>
      <c r="F7" s="106">
        <v>2600000</v>
      </c>
      <c r="G7" s="106">
        <v>2600000</v>
      </c>
      <c r="H7" s="145">
        <f t="shared" ref="H7:H11" si="1">SUM(G7-F7)</f>
        <v>0</v>
      </c>
    </row>
    <row r="8" spans="1:8" ht="31.15" customHeight="1">
      <c r="A8" s="138" t="s">
        <v>82</v>
      </c>
      <c r="B8" s="106">
        <v>150770000</v>
      </c>
      <c r="C8" s="106">
        <v>150770000</v>
      </c>
      <c r="D8" s="142">
        <f t="shared" si="0"/>
        <v>0</v>
      </c>
      <c r="E8" s="107" t="s">
        <v>83</v>
      </c>
      <c r="F8" s="106">
        <v>11933707</v>
      </c>
      <c r="G8" s="106">
        <v>12033707</v>
      </c>
      <c r="H8" s="145">
        <f t="shared" si="1"/>
        <v>100000</v>
      </c>
    </row>
    <row r="9" spans="1:8" ht="31.15" customHeight="1">
      <c r="A9" s="138" t="s">
        <v>84</v>
      </c>
      <c r="B9" s="108">
        <v>6398379</v>
      </c>
      <c r="C9" s="108">
        <v>6398379</v>
      </c>
      <c r="D9" s="142">
        <f t="shared" si="0"/>
        <v>0</v>
      </c>
      <c r="E9" s="107" t="s">
        <v>85</v>
      </c>
      <c r="F9" s="106">
        <v>5060000</v>
      </c>
      <c r="G9" s="106">
        <v>5060000</v>
      </c>
      <c r="H9" s="145">
        <f t="shared" si="1"/>
        <v>0</v>
      </c>
    </row>
    <row r="10" spans="1:8" ht="31.15" customHeight="1">
      <c r="A10" s="138" t="s">
        <v>86</v>
      </c>
      <c r="B10" s="108">
        <v>417400</v>
      </c>
      <c r="C10" s="108">
        <v>417400</v>
      </c>
      <c r="D10" s="142">
        <f t="shared" si="0"/>
        <v>0</v>
      </c>
      <c r="E10" s="107" t="s">
        <v>87</v>
      </c>
      <c r="F10" s="106">
        <v>111645280</v>
      </c>
      <c r="G10" s="106">
        <v>87170280</v>
      </c>
      <c r="H10" s="145">
        <f t="shared" si="1"/>
        <v>-24475000</v>
      </c>
    </row>
    <row r="11" spans="1:8" ht="31.15" customHeight="1" thickBot="1">
      <c r="A11" s="109"/>
      <c r="B11" s="110"/>
      <c r="C11" s="110"/>
      <c r="D11" s="143"/>
      <c r="E11" s="111" t="s">
        <v>40</v>
      </c>
      <c r="F11" s="112">
        <v>1447300</v>
      </c>
      <c r="G11" s="112">
        <v>1347300</v>
      </c>
      <c r="H11" s="146">
        <f t="shared" si="1"/>
        <v>-100000</v>
      </c>
    </row>
    <row r="12" spans="1:8">
      <c r="A12" s="113"/>
      <c r="B12" s="113"/>
      <c r="C12" s="113"/>
      <c r="D12" s="113"/>
      <c r="E12" s="113"/>
      <c r="F12" s="113"/>
      <c r="G12" s="113"/>
      <c r="H12" s="113"/>
    </row>
  </sheetData>
  <mergeCells count="9">
    <mergeCell ref="A1:H1"/>
    <mergeCell ref="A2:D2"/>
    <mergeCell ref="E2:H2"/>
    <mergeCell ref="A3:A4"/>
    <mergeCell ref="B3:B4"/>
    <mergeCell ref="C3:C4"/>
    <mergeCell ref="E3:E4"/>
    <mergeCell ref="F3:F4"/>
    <mergeCell ref="G3:G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90" zoomScaleNormal="90" zoomScaleSheetLayoutView="98" workbookViewId="0">
      <pane ySplit="4" topLeftCell="A5" activePane="bottomLeft" state="frozen"/>
      <selection pane="bottomLeft" sqref="A1:H1"/>
    </sheetView>
  </sheetViews>
  <sheetFormatPr defaultColWidth="8.88671875" defaultRowHeight="13.5"/>
  <cols>
    <col min="1" max="1" width="5.77734375" style="1" customWidth="1"/>
    <col min="2" max="2" width="9.33203125" style="1" customWidth="1"/>
    <col min="3" max="3" width="8.5546875" style="1" customWidth="1"/>
    <col min="4" max="4" width="14.88671875" style="1" customWidth="1"/>
    <col min="5" max="5" width="16.6640625" style="1" customWidth="1"/>
    <col min="6" max="6" width="16" style="1" customWidth="1"/>
    <col min="7" max="7" width="13.33203125" style="1" customWidth="1"/>
    <col min="8" max="8" width="41.5546875" style="1" customWidth="1"/>
    <col min="9" max="9" width="19" style="1" customWidth="1"/>
    <col min="10" max="16384" width="8.88671875" style="1"/>
  </cols>
  <sheetData>
    <row r="1" spans="1:10" ht="52.5" customHeight="1">
      <c r="A1" s="169" t="s">
        <v>128</v>
      </c>
      <c r="B1" s="169"/>
      <c r="C1" s="169"/>
      <c r="D1" s="169"/>
      <c r="E1" s="169"/>
      <c r="F1" s="169"/>
      <c r="G1" s="169"/>
      <c r="H1" s="169"/>
    </row>
    <row r="2" spans="1:10" customFormat="1" ht="18" customHeight="1" thickBot="1">
      <c r="A2" s="10"/>
      <c r="B2" s="10"/>
      <c r="C2" s="10"/>
      <c r="D2" s="10"/>
      <c r="E2" s="10"/>
      <c r="F2" s="10"/>
      <c r="G2" s="10"/>
      <c r="H2" s="11" t="s">
        <v>17</v>
      </c>
      <c r="J2" s="1"/>
    </row>
    <row r="3" spans="1:10" ht="22.5" customHeight="1">
      <c r="A3" s="170" t="s">
        <v>0</v>
      </c>
      <c r="B3" s="172" t="s">
        <v>1</v>
      </c>
      <c r="C3" s="173"/>
      <c r="D3" s="173"/>
      <c r="E3" s="172" t="s">
        <v>2</v>
      </c>
      <c r="F3" s="174"/>
      <c r="G3" s="174"/>
      <c r="H3" s="175" t="s">
        <v>3</v>
      </c>
    </row>
    <row r="4" spans="1:10" ht="28.9" customHeight="1">
      <c r="A4" s="171"/>
      <c r="B4" s="45" t="s">
        <v>4</v>
      </c>
      <c r="C4" s="45" t="s">
        <v>5</v>
      </c>
      <c r="D4" s="45" t="s">
        <v>6</v>
      </c>
      <c r="E4" s="131" t="s">
        <v>123</v>
      </c>
      <c r="F4" s="45" t="s">
        <v>124</v>
      </c>
      <c r="G4" s="45" t="s">
        <v>7</v>
      </c>
      <c r="H4" s="176"/>
    </row>
    <row r="5" spans="1:10" ht="22.5" customHeight="1">
      <c r="A5" s="177" t="s">
        <v>42</v>
      </c>
      <c r="B5" s="166" t="s">
        <v>20</v>
      </c>
      <c r="C5" s="166"/>
      <c r="D5" s="166"/>
      <c r="E5" s="69">
        <f>E6+E9+E12+E16+E20</f>
        <v>212098917</v>
      </c>
      <c r="F5" s="69">
        <f>F6+F9+F12+F16+F20</f>
        <v>187623917</v>
      </c>
      <c r="G5" s="148">
        <f t="shared" ref="G5:G14" si="0">F5-E5</f>
        <v>-24475000</v>
      </c>
      <c r="H5" s="12"/>
    </row>
    <row r="6" spans="1:10" ht="22.5" customHeight="1">
      <c r="A6" s="178"/>
      <c r="B6" s="164" t="s">
        <v>43</v>
      </c>
      <c r="C6" s="166" t="s">
        <v>44</v>
      </c>
      <c r="D6" s="166"/>
      <c r="E6" s="69">
        <f t="shared" ref="E6:F6" si="1">SUM(E7)</f>
        <v>5858</v>
      </c>
      <c r="F6" s="69">
        <f t="shared" si="1"/>
        <v>5858</v>
      </c>
      <c r="G6" s="148">
        <f t="shared" si="0"/>
        <v>0</v>
      </c>
      <c r="H6" s="12"/>
    </row>
    <row r="7" spans="1:10" ht="22.5" customHeight="1">
      <c r="A7" s="178"/>
      <c r="B7" s="165"/>
      <c r="C7" s="164" t="s">
        <v>45</v>
      </c>
      <c r="D7" s="40" t="s">
        <v>46</v>
      </c>
      <c r="E7" s="70">
        <f>E8</f>
        <v>5858</v>
      </c>
      <c r="F7" s="70">
        <f>F8</f>
        <v>5858</v>
      </c>
      <c r="G7" s="149">
        <f t="shared" si="0"/>
        <v>0</v>
      </c>
      <c r="H7" s="5"/>
    </row>
    <row r="8" spans="1:10" ht="30.75" customHeight="1">
      <c r="A8" s="178"/>
      <c r="B8" s="165"/>
      <c r="C8" s="165"/>
      <c r="D8" s="59" t="s">
        <v>60</v>
      </c>
      <c r="E8" s="71">
        <v>5858</v>
      </c>
      <c r="F8" s="71">
        <v>5858</v>
      </c>
      <c r="G8" s="150">
        <f t="shared" si="0"/>
        <v>0</v>
      </c>
      <c r="H8" s="60"/>
    </row>
    <row r="9" spans="1:10" ht="30.75" customHeight="1">
      <c r="A9" s="178"/>
      <c r="B9" s="164" t="s">
        <v>62</v>
      </c>
      <c r="C9" s="166" t="s">
        <v>47</v>
      </c>
      <c r="D9" s="166"/>
      <c r="E9" s="72">
        <f>SUM(E10)</f>
        <v>54507280</v>
      </c>
      <c r="F9" s="72">
        <f>SUM(F10)</f>
        <v>30032280</v>
      </c>
      <c r="G9" s="148">
        <f>SUM(G10)</f>
        <v>-24475000</v>
      </c>
      <c r="H9" s="46"/>
    </row>
    <row r="10" spans="1:10" ht="30.75" customHeight="1">
      <c r="A10" s="178"/>
      <c r="B10" s="165"/>
      <c r="C10" s="164" t="s">
        <v>58</v>
      </c>
      <c r="D10" s="47" t="s">
        <v>46</v>
      </c>
      <c r="E10" s="75">
        <f>E11</f>
        <v>54507280</v>
      </c>
      <c r="F10" s="75">
        <f>F11</f>
        <v>30032280</v>
      </c>
      <c r="G10" s="151">
        <f t="shared" si="0"/>
        <v>-24475000</v>
      </c>
      <c r="H10" s="29"/>
    </row>
    <row r="11" spans="1:10" ht="49.5" customHeight="1">
      <c r="A11" s="178"/>
      <c r="B11" s="167"/>
      <c r="C11" s="167"/>
      <c r="D11" s="97" t="s">
        <v>102</v>
      </c>
      <c r="E11" s="73">
        <v>54507280</v>
      </c>
      <c r="F11" s="73">
        <v>30032280</v>
      </c>
      <c r="G11" s="152">
        <f t="shared" si="0"/>
        <v>-24475000</v>
      </c>
      <c r="H11" s="29" t="s">
        <v>119</v>
      </c>
    </row>
    <row r="12" spans="1:10" ht="22.5" customHeight="1">
      <c r="A12" s="178"/>
      <c r="B12" s="162" t="s">
        <v>59</v>
      </c>
      <c r="C12" s="166" t="s">
        <v>44</v>
      </c>
      <c r="D12" s="166"/>
      <c r="E12" s="72">
        <f t="shared" ref="E12:F12" si="2">SUM(E13)</f>
        <v>150770000</v>
      </c>
      <c r="F12" s="72">
        <f t="shared" si="2"/>
        <v>150770000</v>
      </c>
      <c r="G12" s="69">
        <f t="shared" si="0"/>
        <v>0</v>
      </c>
      <c r="H12" s="35"/>
    </row>
    <row r="13" spans="1:10" ht="24.75" customHeight="1">
      <c r="A13" s="178"/>
      <c r="B13" s="162"/>
      <c r="C13" s="162" t="s">
        <v>59</v>
      </c>
      <c r="D13" s="40" t="s">
        <v>46</v>
      </c>
      <c r="E13" s="75">
        <f>SUM(E14:E15)</f>
        <v>150770000</v>
      </c>
      <c r="F13" s="75">
        <f>SUM(F14:F15)</f>
        <v>150770000</v>
      </c>
      <c r="G13" s="76">
        <f t="shared" si="0"/>
        <v>0</v>
      </c>
      <c r="H13" s="49"/>
    </row>
    <row r="14" spans="1:10" ht="111" customHeight="1">
      <c r="A14" s="178"/>
      <c r="B14" s="162"/>
      <c r="C14" s="162"/>
      <c r="D14" s="50" t="s">
        <v>48</v>
      </c>
      <c r="E14" s="73">
        <v>136850000</v>
      </c>
      <c r="F14" s="73">
        <v>136850000</v>
      </c>
      <c r="G14" s="74">
        <f t="shared" si="0"/>
        <v>0</v>
      </c>
      <c r="H14" s="130" t="s">
        <v>108</v>
      </c>
    </row>
    <row r="15" spans="1:10" ht="72.75" customHeight="1" thickBot="1">
      <c r="A15" s="179"/>
      <c r="B15" s="163"/>
      <c r="C15" s="163"/>
      <c r="D15" s="31" t="s">
        <v>49</v>
      </c>
      <c r="E15" s="77">
        <v>13920000</v>
      </c>
      <c r="F15" s="77">
        <v>13920000</v>
      </c>
      <c r="G15" s="87">
        <f>F15-E15</f>
        <v>0</v>
      </c>
      <c r="H15" s="44" t="s">
        <v>107</v>
      </c>
    </row>
    <row r="16" spans="1:10" ht="22.5" customHeight="1">
      <c r="A16" s="178" t="s">
        <v>42</v>
      </c>
      <c r="B16" s="165" t="s">
        <v>50</v>
      </c>
      <c r="C16" s="161" t="s">
        <v>44</v>
      </c>
      <c r="D16" s="161"/>
      <c r="E16" s="78">
        <f>SUM(E17)</f>
        <v>6398379</v>
      </c>
      <c r="F16" s="78">
        <f>SUM(F17)</f>
        <v>6398379</v>
      </c>
      <c r="G16" s="79">
        <f t="shared" ref="G16:G22" si="3">F16-E16</f>
        <v>0</v>
      </c>
      <c r="H16" s="58"/>
    </row>
    <row r="17" spans="1:8" ht="22.5" customHeight="1">
      <c r="A17" s="178"/>
      <c r="B17" s="165"/>
      <c r="C17" s="164" t="s">
        <v>50</v>
      </c>
      <c r="D17" s="51" t="s">
        <v>46</v>
      </c>
      <c r="E17" s="80">
        <f>SUM(E18:E19)</f>
        <v>6398379</v>
      </c>
      <c r="F17" s="80">
        <f>SUM(F18:F19)</f>
        <v>6398379</v>
      </c>
      <c r="G17" s="90">
        <f t="shared" si="3"/>
        <v>0</v>
      </c>
      <c r="H17" s="52"/>
    </row>
    <row r="18" spans="1:8" ht="40.5" customHeight="1">
      <c r="A18" s="178"/>
      <c r="B18" s="165"/>
      <c r="C18" s="165"/>
      <c r="D18" s="50" t="s">
        <v>51</v>
      </c>
      <c r="E18" s="73">
        <v>610147</v>
      </c>
      <c r="F18" s="73">
        <v>610147</v>
      </c>
      <c r="G18" s="81">
        <f t="shared" si="3"/>
        <v>0</v>
      </c>
      <c r="H18" s="53" t="s">
        <v>52</v>
      </c>
    </row>
    <row r="19" spans="1:8" ht="57" customHeight="1">
      <c r="A19" s="178"/>
      <c r="B19" s="167"/>
      <c r="C19" s="167"/>
      <c r="D19" s="48" t="s">
        <v>53</v>
      </c>
      <c r="E19" s="82">
        <v>5788232</v>
      </c>
      <c r="F19" s="82">
        <v>5788232</v>
      </c>
      <c r="G19" s="81">
        <f t="shared" si="3"/>
        <v>0</v>
      </c>
      <c r="H19" s="54" t="s">
        <v>54</v>
      </c>
    </row>
    <row r="20" spans="1:8" ht="22.5" customHeight="1">
      <c r="A20" s="178"/>
      <c r="B20" s="162" t="s">
        <v>55</v>
      </c>
      <c r="C20" s="166" t="s">
        <v>44</v>
      </c>
      <c r="D20" s="166"/>
      <c r="E20" s="72">
        <f>SUM(E21)</f>
        <v>417400</v>
      </c>
      <c r="F20" s="72">
        <f>SUM(F21)</f>
        <v>417400</v>
      </c>
      <c r="G20" s="88">
        <f>F20-E20</f>
        <v>0</v>
      </c>
      <c r="H20" s="30"/>
    </row>
    <row r="21" spans="1:8" ht="22.5" customHeight="1">
      <c r="A21" s="178"/>
      <c r="B21" s="162"/>
      <c r="C21" s="162" t="s">
        <v>55</v>
      </c>
      <c r="D21" s="40" t="s">
        <v>46</v>
      </c>
      <c r="E21" s="75">
        <f>SUM(E22:E23)</f>
        <v>417400</v>
      </c>
      <c r="F21" s="75">
        <f>SUM(F22:F23)</f>
        <v>417400</v>
      </c>
      <c r="G21" s="89">
        <f>F21-E21</f>
        <v>0</v>
      </c>
      <c r="H21" s="55"/>
    </row>
    <row r="22" spans="1:8" ht="30.6" customHeight="1">
      <c r="A22" s="178"/>
      <c r="B22" s="164"/>
      <c r="C22" s="164"/>
      <c r="D22" s="26" t="s">
        <v>61</v>
      </c>
      <c r="E22" s="71">
        <v>20000</v>
      </c>
      <c r="F22" s="71">
        <v>20000</v>
      </c>
      <c r="G22" s="74">
        <f t="shared" si="3"/>
        <v>0</v>
      </c>
      <c r="H22" s="56" t="s">
        <v>56</v>
      </c>
    </row>
    <row r="23" spans="1:8" ht="30.6" customHeight="1" thickBot="1">
      <c r="A23" s="179"/>
      <c r="B23" s="163"/>
      <c r="C23" s="163"/>
      <c r="D23" s="57" t="s">
        <v>57</v>
      </c>
      <c r="E23" s="77">
        <v>397400</v>
      </c>
      <c r="F23" s="77">
        <v>397400</v>
      </c>
      <c r="G23" s="87">
        <f>F23-E23</f>
        <v>0</v>
      </c>
      <c r="H23" s="44" t="s">
        <v>105</v>
      </c>
    </row>
    <row r="24" spans="1:8" ht="84" customHeight="1">
      <c r="A24" s="2"/>
      <c r="B24" s="2"/>
      <c r="C24" s="2"/>
      <c r="D24" s="2"/>
      <c r="E24" s="2"/>
      <c r="F24" s="2"/>
      <c r="G24" s="2"/>
      <c r="H24" s="2"/>
    </row>
    <row r="25" spans="1:8" ht="25.5">
      <c r="A25" s="168" t="s">
        <v>19</v>
      </c>
      <c r="B25" s="168"/>
      <c r="C25" s="168"/>
      <c r="D25" s="168"/>
      <c r="E25" s="168"/>
      <c r="F25" s="168"/>
      <c r="G25" s="168"/>
      <c r="H25" s="168"/>
    </row>
  </sheetData>
  <mergeCells count="24">
    <mergeCell ref="A25:H25"/>
    <mergeCell ref="C21:C23"/>
    <mergeCell ref="B20:B23"/>
    <mergeCell ref="A1:H1"/>
    <mergeCell ref="C20:D20"/>
    <mergeCell ref="C12:D12"/>
    <mergeCell ref="A3:A4"/>
    <mergeCell ref="B3:D3"/>
    <mergeCell ref="E3:G3"/>
    <mergeCell ref="H3:H4"/>
    <mergeCell ref="C6:D6"/>
    <mergeCell ref="B5:D5"/>
    <mergeCell ref="C17:C19"/>
    <mergeCell ref="B16:B19"/>
    <mergeCell ref="A5:A15"/>
    <mergeCell ref="A16:A23"/>
    <mergeCell ref="C16:D16"/>
    <mergeCell ref="C13:C15"/>
    <mergeCell ref="B12:B15"/>
    <mergeCell ref="C7:C8"/>
    <mergeCell ref="B6:B8"/>
    <mergeCell ref="C9:D9"/>
    <mergeCell ref="B9:B11"/>
    <mergeCell ref="C10:C11"/>
  </mergeCells>
  <phoneticPr fontId="1" type="noConversion"/>
  <printOptions horizontalCentered="1"/>
  <pageMargins left="0.23622047244094491" right="0.27559055118110237" top="0.78740157480314965" bottom="0.78740157480314965" header="0" footer="0"/>
  <pageSetup paperSize="9" scale="80" fitToHeight="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73" zoomScaleNormal="73" zoomScaleSheetLayoutView="98" workbookViewId="0">
      <pane ySplit="4" topLeftCell="A14" activePane="bottomLeft" state="frozen"/>
      <selection pane="bottomLeft" activeCell="J7" sqref="J7"/>
    </sheetView>
  </sheetViews>
  <sheetFormatPr defaultColWidth="8.88671875" defaultRowHeight="13.5"/>
  <cols>
    <col min="1" max="1" width="5.77734375" style="1" customWidth="1"/>
    <col min="2" max="2" width="10.21875" style="8" customWidth="1"/>
    <col min="3" max="3" width="9.77734375" style="1" customWidth="1"/>
    <col min="4" max="4" width="18" style="8" customWidth="1"/>
    <col min="5" max="5" width="13.77734375" style="1" customWidth="1"/>
    <col min="6" max="6" width="14.88671875" style="1" customWidth="1"/>
    <col min="7" max="7" width="13.21875" style="1" customWidth="1"/>
    <col min="8" max="8" width="50.5546875" style="1" customWidth="1"/>
    <col min="9" max="9" width="19" style="1" customWidth="1"/>
    <col min="10" max="10" width="26.6640625" style="1" customWidth="1"/>
    <col min="11" max="16384" width="8.88671875" style="1"/>
  </cols>
  <sheetData>
    <row r="1" spans="1:10" ht="52.5" customHeight="1">
      <c r="A1" s="169" t="s">
        <v>126</v>
      </c>
      <c r="B1" s="169"/>
      <c r="C1" s="169"/>
      <c r="D1" s="169"/>
      <c r="E1" s="169"/>
      <c r="F1" s="169"/>
      <c r="G1" s="169"/>
      <c r="H1" s="169"/>
    </row>
    <row r="2" spans="1:10" customFormat="1" ht="18" customHeight="1" thickBot="1">
      <c r="B2" s="6"/>
      <c r="D2" s="6"/>
      <c r="H2" s="3" t="s">
        <v>17</v>
      </c>
      <c r="J2" s="1"/>
    </row>
    <row r="3" spans="1:10" ht="24" customHeight="1">
      <c r="A3" s="170" t="s">
        <v>0</v>
      </c>
      <c r="B3" s="172" t="s">
        <v>1</v>
      </c>
      <c r="C3" s="174"/>
      <c r="D3" s="174"/>
      <c r="E3" s="172" t="s">
        <v>2</v>
      </c>
      <c r="F3" s="174"/>
      <c r="G3" s="174"/>
      <c r="H3" s="175" t="s">
        <v>115</v>
      </c>
    </row>
    <row r="4" spans="1:10" ht="30" customHeight="1" thickBot="1">
      <c r="A4" s="193"/>
      <c r="B4" s="15" t="s">
        <v>4</v>
      </c>
      <c r="C4" s="15" t="s">
        <v>5</v>
      </c>
      <c r="D4" s="15" t="s">
        <v>6</v>
      </c>
      <c r="E4" s="147" t="s">
        <v>125</v>
      </c>
      <c r="F4" s="147" t="s">
        <v>124</v>
      </c>
      <c r="G4" s="15" t="s">
        <v>7</v>
      </c>
      <c r="H4" s="194"/>
    </row>
    <row r="5" spans="1:10" ht="24" customHeight="1">
      <c r="A5" s="192" t="s">
        <v>63</v>
      </c>
      <c r="B5" s="172" t="s">
        <v>20</v>
      </c>
      <c r="C5" s="172"/>
      <c r="D5" s="172"/>
      <c r="E5" s="62">
        <f>E6+E23+E27+E35</f>
        <v>212098917</v>
      </c>
      <c r="F5" s="62">
        <f>F6+F23+F27+F35</f>
        <v>187623917</v>
      </c>
      <c r="G5" s="63">
        <f>F5-E5</f>
        <v>-24475000</v>
      </c>
      <c r="H5" s="64"/>
    </row>
    <row r="6" spans="1:10" ht="24" customHeight="1">
      <c r="A6" s="178"/>
      <c r="B6" s="164" t="s">
        <v>8</v>
      </c>
      <c r="C6" s="166" t="s">
        <v>21</v>
      </c>
      <c r="D6" s="166"/>
      <c r="E6" s="16">
        <f>E7+E14+E17</f>
        <v>93946337</v>
      </c>
      <c r="F6" s="16">
        <f>F7+F14+F17</f>
        <v>94046337</v>
      </c>
      <c r="G6" s="17">
        <f>G7+G14+G17</f>
        <v>100000</v>
      </c>
      <c r="H6" s="92"/>
    </row>
    <row r="7" spans="1:10" s="13" customFormat="1" ht="24" customHeight="1">
      <c r="A7" s="178"/>
      <c r="B7" s="165"/>
      <c r="C7" s="190" t="s">
        <v>9</v>
      </c>
      <c r="D7" s="96" t="s">
        <v>22</v>
      </c>
      <c r="E7" s="18">
        <f>SUM(E8:E12)</f>
        <v>79412630</v>
      </c>
      <c r="F7" s="18">
        <f>SUM(F8:F13)</f>
        <v>79412630</v>
      </c>
      <c r="G7" s="19">
        <f>F7-E7</f>
        <v>0</v>
      </c>
      <c r="H7" s="14"/>
    </row>
    <row r="8" spans="1:10" s="13" customFormat="1" ht="138.6" customHeight="1">
      <c r="A8" s="178"/>
      <c r="B8" s="165"/>
      <c r="C8" s="185"/>
      <c r="D8" s="140" t="s">
        <v>122</v>
      </c>
      <c r="E8" s="20">
        <v>62934000</v>
      </c>
      <c r="F8" s="20">
        <v>61134000</v>
      </c>
      <c r="G8" s="21">
        <f>F8-E8</f>
        <v>-1800000</v>
      </c>
      <c r="H8" s="22" t="s">
        <v>114</v>
      </c>
    </row>
    <row r="9" spans="1:10" s="13" customFormat="1" ht="64.150000000000006" customHeight="1">
      <c r="A9" s="178"/>
      <c r="B9" s="165"/>
      <c r="C9" s="185"/>
      <c r="D9" s="140" t="s">
        <v>23</v>
      </c>
      <c r="E9" s="20">
        <v>3134100</v>
      </c>
      <c r="F9" s="20">
        <v>3134100</v>
      </c>
      <c r="G9" s="21">
        <f t="shared" ref="G9:G13" si="0">F9-E9</f>
        <v>0</v>
      </c>
      <c r="H9" s="23" t="s">
        <v>104</v>
      </c>
    </row>
    <row r="10" spans="1:10" s="13" customFormat="1" ht="60" customHeight="1">
      <c r="A10" s="178"/>
      <c r="B10" s="165"/>
      <c r="C10" s="185"/>
      <c r="D10" s="140" t="s">
        <v>24</v>
      </c>
      <c r="E10" s="20">
        <v>2520000</v>
      </c>
      <c r="F10" s="20">
        <v>2520000</v>
      </c>
      <c r="G10" s="21">
        <f t="shared" si="0"/>
        <v>0</v>
      </c>
      <c r="H10" s="23" t="s">
        <v>106</v>
      </c>
    </row>
    <row r="11" spans="1:10" s="13" customFormat="1" ht="38.450000000000003" customHeight="1">
      <c r="A11" s="178"/>
      <c r="B11" s="165"/>
      <c r="C11" s="185"/>
      <c r="D11" s="140" t="s">
        <v>67</v>
      </c>
      <c r="E11" s="20">
        <v>6814900</v>
      </c>
      <c r="F11" s="20">
        <v>6814900</v>
      </c>
      <c r="G11" s="21">
        <f t="shared" si="0"/>
        <v>0</v>
      </c>
      <c r="H11" s="23" t="s">
        <v>25</v>
      </c>
    </row>
    <row r="12" spans="1:10" s="13" customFormat="1" ht="105.6" customHeight="1">
      <c r="A12" s="178"/>
      <c r="B12" s="165"/>
      <c r="C12" s="185"/>
      <c r="D12" s="139" t="s">
        <v>26</v>
      </c>
      <c r="E12" s="83">
        <v>4009630</v>
      </c>
      <c r="F12" s="83">
        <v>4009630</v>
      </c>
      <c r="G12" s="84">
        <f t="shared" si="0"/>
        <v>0</v>
      </c>
      <c r="H12" s="85" t="s">
        <v>111</v>
      </c>
    </row>
    <row r="13" spans="1:10" s="13" customFormat="1" ht="60.75" customHeight="1" thickBot="1">
      <c r="A13" s="179"/>
      <c r="B13" s="182"/>
      <c r="C13" s="191"/>
      <c r="D13" s="95" t="s">
        <v>70</v>
      </c>
      <c r="E13" s="116">
        <v>0</v>
      </c>
      <c r="F13" s="116">
        <v>1800000</v>
      </c>
      <c r="G13" s="117">
        <f t="shared" si="0"/>
        <v>1800000</v>
      </c>
      <c r="H13" s="123" t="s">
        <v>113</v>
      </c>
    </row>
    <row r="14" spans="1:10" s="13" customFormat="1" ht="31.15" customHeight="1">
      <c r="A14" s="187" t="s">
        <v>88</v>
      </c>
      <c r="B14" s="184" t="s">
        <v>90</v>
      </c>
      <c r="C14" s="180" t="s">
        <v>99</v>
      </c>
      <c r="D14" s="119" t="s">
        <v>22</v>
      </c>
      <c r="E14" s="120">
        <f>SUM(E15:E16)</f>
        <v>2600000</v>
      </c>
      <c r="F14" s="120">
        <f>SUM(F15:F16)</f>
        <v>2600000</v>
      </c>
      <c r="G14" s="121">
        <f>SUM(G15:G16)</f>
        <v>0</v>
      </c>
      <c r="H14" s="122"/>
    </row>
    <row r="15" spans="1:10" s="13" customFormat="1" ht="31.15" customHeight="1">
      <c r="A15" s="188"/>
      <c r="B15" s="185"/>
      <c r="C15" s="181"/>
      <c r="D15" s="94" t="s">
        <v>68</v>
      </c>
      <c r="E15" s="20">
        <v>600000</v>
      </c>
      <c r="F15" s="20">
        <v>600000</v>
      </c>
      <c r="G15" s="21">
        <f t="shared" ref="G15:G25" si="1">F15-E15</f>
        <v>0</v>
      </c>
      <c r="H15" s="24" t="s">
        <v>27</v>
      </c>
    </row>
    <row r="16" spans="1:10" s="13" customFormat="1" ht="48" customHeight="1">
      <c r="A16" s="188"/>
      <c r="B16" s="186"/>
      <c r="C16" s="181"/>
      <c r="D16" s="94" t="s">
        <v>28</v>
      </c>
      <c r="E16" s="20">
        <v>2000000</v>
      </c>
      <c r="F16" s="20">
        <v>2000000</v>
      </c>
      <c r="G16" s="21">
        <f t="shared" si="1"/>
        <v>0</v>
      </c>
      <c r="H16" s="23" t="s">
        <v>29</v>
      </c>
    </row>
    <row r="17" spans="1:10" s="13" customFormat="1" ht="31.15" customHeight="1">
      <c r="A17" s="188"/>
      <c r="B17" s="135"/>
      <c r="C17" s="190" t="s">
        <v>92</v>
      </c>
      <c r="D17" s="96" t="s">
        <v>22</v>
      </c>
      <c r="E17" s="18">
        <f>SUM(E18:E22)</f>
        <v>11933707</v>
      </c>
      <c r="F17" s="18">
        <f>SUM(F18:F22)</f>
        <v>12033707</v>
      </c>
      <c r="G17" s="19">
        <f>SUM(G18:G22)</f>
        <v>100000</v>
      </c>
      <c r="H17" s="25"/>
    </row>
    <row r="18" spans="1:10" s="13" customFormat="1" ht="69" customHeight="1">
      <c r="A18" s="188"/>
      <c r="B18" s="135"/>
      <c r="C18" s="185"/>
      <c r="D18" s="94" t="s">
        <v>10</v>
      </c>
      <c r="E18" s="20">
        <v>1280000</v>
      </c>
      <c r="F18" s="20">
        <v>1280000</v>
      </c>
      <c r="G18" s="21">
        <f t="shared" si="1"/>
        <v>0</v>
      </c>
      <c r="H18" s="23" t="s">
        <v>30</v>
      </c>
    </row>
    <row r="19" spans="1:10" s="13" customFormat="1" ht="205.9" customHeight="1" thickBot="1">
      <c r="A19" s="189"/>
      <c r="B19" s="132" t="s">
        <v>116</v>
      </c>
      <c r="C19" s="191"/>
      <c r="D19" s="95" t="s">
        <v>11</v>
      </c>
      <c r="E19" s="116">
        <v>3204000</v>
      </c>
      <c r="F19" s="116">
        <v>3204000</v>
      </c>
      <c r="G19" s="117">
        <f>F19-E19</f>
        <v>0</v>
      </c>
      <c r="H19" s="118" t="s">
        <v>71</v>
      </c>
      <c r="J19" s="86"/>
    </row>
    <row r="20" spans="1:10" ht="165.6" customHeight="1">
      <c r="A20" s="187" t="s">
        <v>89</v>
      </c>
      <c r="B20" s="184" t="s">
        <v>91</v>
      </c>
      <c r="C20" s="184" t="s">
        <v>93</v>
      </c>
      <c r="D20" s="68" t="s">
        <v>12</v>
      </c>
      <c r="E20" s="32">
        <v>2540000</v>
      </c>
      <c r="F20" s="32">
        <v>2540000</v>
      </c>
      <c r="G20" s="33">
        <f t="shared" si="1"/>
        <v>0</v>
      </c>
      <c r="H20" s="34" t="s">
        <v>69</v>
      </c>
    </row>
    <row r="21" spans="1:10" ht="60.6" customHeight="1">
      <c r="A21" s="188"/>
      <c r="B21" s="185"/>
      <c r="C21" s="185"/>
      <c r="D21" s="140" t="s">
        <v>13</v>
      </c>
      <c r="E21" s="27">
        <v>100000</v>
      </c>
      <c r="F21" s="27">
        <v>200000</v>
      </c>
      <c r="G21" s="28">
        <f t="shared" si="1"/>
        <v>100000</v>
      </c>
      <c r="H21" s="29" t="s">
        <v>112</v>
      </c>
    </row>
    <row r="22" spans="1:10" ht="60.6" customHeight="1">
      <c r="A22" s="188"/>
      <c r="B22" s="185"/>
      <c r="C22" s="186"/>
      <c r="D22" s="93" t="s">
        <v>14</v>
      </c>
      <c r="E22" s="114">
        <v>4809707</v>
      </c>
      <c r="F22" s="114">
        <v>4809707</v>
      </c>
      <c r="G22" s="115">
        <f t="shared" si="1"/>
        <v>0</v>
      </c>
      <c r="H22" s="60" t="s">
        <v>101</v>
      </c>
    </row>
    <row r="23" spans="1:10" ht="37.15" customHeight="1">
      <c r="A23" s="177" t="s">
        <v>94</v>
      </c>
      <c r="B23" s="164" t="s">
        <v>15</v>
      </c>
      <c r="C23" s="166" t="s">
        <v>21</v>
      </c>
      <c r="D23" s="166"/>
      <c r="E23" s="16">
        <f t="shared" ref="E23:G23" si="2">E24</f>
        <v>5060000</v>
      </c>
      <c r="F23" s="16">
        <f t="shared" si="2"/>
        <v>5060000</v>
      </c>
      <c r="G23" s="17">
        <f t="shared" si="2"/>
        <v>0</v>
      </c>
      <c r="H23" s="30"/>
    </row>
    <row r="24" spans="1:10" ht="37.15" customHeight="1">
      <c r="A24" s="178"/>
      <c r="B24" s="165"/>
      <c r="C24" s="164" t="s">
        <v>16</v>
      </c>
      <c r="D24" s="51" t="s">
        <v>22</v>
      </c>
      <c r="E24" s="65">
        <f t="shared" ref="E24" si="3">SUM(E25:E26)</f>
        <v>5060000</v>
      </c>
      <c r="F24" s="65">
        <f t="shared" ref="F24:G24" si="4">SUM(F25:F26)</f>
        <v>5060000</v>
      </c>
      <c r="G24" s="66">
        <f t="shared" si="4"/>
        <v>0</v>
      </c>
      <c r="H24" s="67"/>
    </row>
    <row r="25" spans="1:10" ht="48.6" customHeight="1">
      <c r="A25" s="178"/>
      <c r="B25" s="165"/>
      <c r="C25" s="165"/>
      <c r="D25" s="91" t="s">
        <v>31</v>
      </c>
      <c r="E25" s="27">
        <v>500000</v>
      </c>
      <c r="F25" s="27">
        <v>500000</v>
      </c>
      <c r="G25" s="28">
        <f t="shared" si="1"/>
        <v>0</v>
      </c>
      <c r="H25" s="29" t="s">
        <v>74</v>
      </c>
    </row>
    <row r="26" spans="1:10" ht="78" customHeight="1" thickBot="1">
      <c r="A26" s="179"/>
      <c r="B26" s="182"/>
      <c r="C26" s="182"/>
      <c r="D26" s="95" t="s">
        <v>32</v>
      </c>
      <c r="E26" s="42">
        <v>4560000</v>
      </c>
      <c r="F26" s="42">
        <v>4560000</v>
      </c>
      <c r="G26" s="43">
        <f t="shared" ref="G26" si="5">F26-E26</f>
        <v>0</v>
      </c>
      <c r="H26" s="44" t="s">
        <v>117</v>
      </c>
    </row>
    <row r="27" spans="1:10" s="9" customFormat="1" ht="32.450000000000003" customHeight="1">
      <c r="A27" s="192" t="s">
        <v>95</v>
      </c>
      <c r="B27" s="184" t="s">
        <v>64</v>
      </c>
      <c r="C27" s="172" t="s">
        <v>21</v>
      </c>
      <c r="D27" s="172"/>
      <c r="E27" s="62">
        <f>SUM(E28)</f>
        <v>111645280</v>
      </c>
      <c r="F27" s="62">
        <f>SUM(F28)</f>
        <v>87170280</v>
      </c>
      <c r="G27" s="63">
        <f t="shared" ref="G27" si="6">SUM(G28)</f>
        <v>-24475000</v>
      </c>
      <c r="H27" s="129"/>
    </row>
    <row r="28" spans="1:10" ht="32.450000000000003" customHeight="1">
      <c r="A28" s="178"/>
      <c r="B28" s="185"/>
      <c r="C28" s="190" t="s">
        <v>97</v>
      </c>
      <c r="D28" s="61" t="s">
        <v>22</v>
      </c>
      <c r="E28" s="36">
        <f>SUM(E29:E34)</f>
        <v>111645280</v>
      </c>
      <c r="F28" s="36">
        <f>SUM(F29:F34)</f>
        <v>87170280</v>
      </c>
      <c r="G28" s="37">
        <f>SUM(G29:G34)</f>
        <v>-24475000</v>
      </c>
      <c r="H28" s="38"/>
      <c r="J28" s="4"/>
    </row>
    <row r="29" spans="1:10" ht="202.15" customHeight="1">
      <c r="A29" s="178"/>
      <c r="B29" s="185"/>
      <c r="C29" s="185"/>
      <c r="D29" s="127" t="s">
        <v>33</v>
      </c>
      <c r="E29" s="27">
        <v>74720000</v>
      </c>
      <c r="F29" s="27">
        <v>50245000</v>
      </c>
      <c r="G29" s="28">
        <f t="shared" ref="G29:G33" si="7">F29-E29</f>
        <v>-24475000</v>
      </c>
      <c r="H29" s="126" t="s">
        <v>118</v>
      </c>
    </row>
    <row r="30" spans="1:10" ht="124.15" customHeight="1">
      <c r="A30" s="178"/>
      <c r="B30" s="185"/>
      <c r="C30" s="185"/>
      <c r="D30" s="128" t="s">
        <v>34</v>
      </c>
      <c r="E30" s="124">
        <v>18200000</v>
      </c>
      <c r="F30" s="124">
        <v>18200000</v>
      </c>
      <c r="G30" s="125">
        <f t="shared" si="7"/>
        <v>0</v>
      </c>
      <c r="H30" s="54" t="s">
        <v>73</v>
      </c>
    </row>
    <row r="31" spans="1:10" ht="54.6" customHeight="1" thickBot="1">
      <c r="A31" s="179"/>
      <c r="B31" s="191"/>
      <c r="C31" s="191"/>
      <c r="D31" s="95" t="s">
        <v>35</v>
      </c>
      <c r="E31" s="42">
        <v>9057280</v>
      </c>
      <c r="F31" s="42">
        <v>9057280</v>
      </c>
      <c r="G31" s="43">
        <f t="shared" si="7"/>
        <v>0</v>
      </c>
      <c r="H31" s="44" t="s">
        <v>103</v>
      </c>
    </row>
    <row r="32" spans="1:10" ht="90" customHeight="1">
      <c r="A32" s="192" t="s">
        <v>96</v>
      </c>
      <c r="B32" s="184" t="s">
        <v>100</v>
      </c>
      <c r="C32" s="184" t="s">
        <v>98</v>
      </c>
      <c r="D32" s="68" t="s">
        <v>66</v>
      </c>
      <c r="E32" s="32">
        <v>3818000</v>
      </c>
      <c r="F32" s="32">
        <v>3818000</v>
      </c>
      <c r="G32" s="33">
        <f t="shared" si="7"/>
        <v>0</v>
      </c>
      <c r="H32" s="34" t="s">
        <v>36</v>
      </c>
    </row>
    <row r="33" spans="1:8" ht="49.15" customHeight="1">
      <c r="A33" s="178"/>
      <c r="B33" s="185"/>
      <c r="C33" s="185"/>
      <c r="D33" s="94" t="s">
        <v>37</v>
      </c>
      <c r="E33" s="27">
        <v>1850000</v>
      </c>
      <c r="F33" s="27">
        <v>1850000</v>
      </c>
      <c r="G33" s="28">
        <f t="shared" si="7"/>
        <v>0</v>
      </c>
      <c r="H33" s="29" t="s">
        <v>65</v>
      </c>
    </row>
    <row r="34" spans="1:8" ht="63" customHeight="1">
      <c r="A34" s="178"/>
      <c r="B34" s="186"/>
      <c r="C34" s="186"/>
      <c r="D34" s="94" t="s">
        <v>38</v>
      </c>
      <c r="E34" s="27">
        <v>4000000</v>
      </c>
      <c r="F34" s="27">
        <v>4000000</v>
      </c>
      <c r="G34" s="28">
        <f t="shared" ref="G34:G37" si="8">F34-E34</f>
        <v>0</v>
      </c>
      <c r="H34" s="29" t="s">
        <v>72</v>
      </c>
    </row>
    <row r="35" spans="1:8" ht="40.15" customHeight="1">
      <c r="A35" s="178"/>
      <c r="B35" s="164" t="s">
        <v>39</v>
      </c>
      <c r="C35" s="183" t="s">
        <v>21</v>
      </c>
      <c r="D35" s="183"/>
      <c r="E35" s="39">
        <f>E36</f>
        <v>1447300</v>
      </c>
      <c r="F35" s="39">
        <f>F36</f>
        <v>1347300</v>
      </c>
      <c r="G35" s="17">
        <f t="shared" si="8"/>
        <v>-100000</v>
      </c>
      <c r="H35" s="35"/>
    </row>
    <row r="36" spans="1:8" ht="40.15" customHeight="1">
      <c r="A36" s="178"/>
      <c r="B36" s="165"/>
      <c r="C36" s="164" t="s">
        <v>39</v>
      </c>
      <c r="D36" s="40" t="s">
        <v>22</v>
      </c>
      <c r="E36" s="133">
        <f>E37</f>
        <v>1447300</v>
      </c>
      <c r="F36" s="133">
        <v>1347300</v>
      </c>
      <c r="G36" s="134">
        <f t="shared" si="8"/>
        <v>-100000</v>
      </c>
      <c r="H36" s="29"/>
    </row>
    <row r="37" spans="1:8" ht="40.15" customHeight="1" thickBot="1">
      <c r="A37" s="179"/>
      <c r="B37" s="182"/>
      <c r="C37" s="182"/>
      <c r="D37" s="41" t="s">
        <v>40</v>
      </c>
      <c r="E37" s="42">
        <v>1447300</v>
      </c>
      <c r="F37" s="42">
        <v>1347300</v>
      </c>
      <c r="G37" s="43">
        <f t="shared" si="8"/>
        <v>-100000</v>
      </c>
      <c r="H37" s="44" t="s">
        <v>41</v>
      </c>
    </row>
    <row r="38" spans="1:8" ht="63" customHeight="1">
      <c r="A38" s="2"/>
      <c r="B38" s="7"/>
      <c r="C38" s="2"/>
      <c r="D38" s="7"/>
      <c r="E38" s="2"/>
      <c r="F38" s="2"/>
      <c r="G38" s="2"/>
      <c r="H38" s="2"/>
    </row>
    <row r="39" spans="1:8" ht="25.5">
      <c r="A39" s="168" t="s">
        <v>18</v>
      </c>
      <c r="B39" s="168"/>
      <c r="C39" s="168"/>
      <c r="D39" s="168"/>
      <c r="E39" s="168"/>
      <c r="F39" s="168"/>
      <c r="G39" s="168"/>
      <c r="H39" s="168"/>
    </row>
  </sheetData>
  <mergeCells count="32">
    <mergeCell ref="A27:A31"/>
    <mergeCell ref="A32:A37"/>
    <mergeCell ref="A1:H1"/>
    <mergeCell ref="A3:A4"/>
    <mergeCell ref="B3:D3"/>
    <mergeCell ref="E3:G3"/>
    <mergeCell ref="B5:D5"/>
    <mergeCell ref="H3:H4"/>
    <mergeCell ref="C6:D6"/>
    <mergeCell ref="A5:A13"/>
    <mergeCell ref="B6:B13"/>
    <mergeCell ref="B14:B16"/>
    <mergeCell ref="C7:C13"/>
    <mergeCell ref="B32:B34"/>
    <mergeCell ref="C28:C31"/>
    <mergeCell ref="C32:C34"/>
    <mergeCell ref="A39:H39"/>
    <mergeCell ref="C14:C16"/>
    <mergeCell ref="B35:B37"/>
    <mergeCell ref="C36:C37"/>
    <mergeCell ref="C35:D35"/>
    <mergeCell ref="C23:D23"/>
    <mergeCell ref="C27:D27"/>
    <mergeCell ref="B23:B26"/>
    <mergeCell ref="C24:C26"/>
    <mergeCell ref="C20:C22"/>
    <mergeCell ref="A14:A19"/>
    <mergeCell ref="A20:A22"/>
    <mergeCell ref="B20:B22"/>
    <mergeCell ref="C17:C19"/>
    <mergeCell ref="B27:B31"/>
    <mergeCell ref="A23:A26"/>
  </mergeCells>
  <phoneticPr fontId="1" type="noConversion"/>
  <printOptions horizontalCentered="1"/>
  <pageMargins left="0.31496062992125984" right="0.23622047244094491" top="0.6692913385826772" bottom="0.55118110236220474" header="0.15748031496062992" footer="0"/>
  <pageSetup paperSize="9" scale="70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총괄표</vt:lpstr>
      <vt:lpstr>세입</vt:lpstr>
      <vt:lpstr>세출</vt:lpstr>
      <vt:lpstr>세출!Print_Area</vt:lpstr>
      <vt:lpstr>세입!Print_Titles</vt:lpstr>
      <vt:lpstr>세출!Print_Titles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박귀란</dc:creator>
  <cp:lastModifiedBy>user</cp:lastModifiedBy>
  <cp:lastPrinted>2016-02-29T06:49:57Z</cp:lastPrinted>
  <dcterms:created xsi:type="dcterms:W3CDTF">2015-02-11T07:23:54Z</dcterms:created>
  <dcterms:modified xsi:type="dcterms:W3CDTF">2016-02-29T06:50:05Z</dcterms:modified>
</cp:coreProperties>
</file>