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885" yWindow="375" windowWidth="14730" windowHeight="12660" activeTab="2"/>
  </bookViews>
  <sheets>
    <sheet name="세입세출총괄" sheetId="1" r:id="rId1"/>
    <sheet name="세입" sheetId="2" r:id="rId2"/>
    <sheet name="세출" sheetId="3" r:id="rId3"/>
  </sheets>
  <definedNames>
    <definedName name="_xlnm.Print_Area" localSheetId="2">세출!$A$1:$O$139</definedName>
    <definedName name="_xlnm.Print_Titles" localSheetId="1">세입!$2:$4</definedName>
    <definedName name="_xlnm.Print_Titles" localSheetId="2">세출!$3:$5</definedName>
  </definedNames>
  <calcPr calcId="145621"/>
</workbook>
</file>

<file path=xl/calcChain.xml><?xml version="1.0" encoding="utf-8"?>
<calcChain xmlns="http://schemas.openxmlformats.org/spreadsheetml/2006/main">
  <c r="P111" i="3" l="1"/>
  <c r="H10" i="1" l="1"/>
  <c r="H9" i="1"/>
  <c r="C9" i="1"/>
  <c r="O118" i="3"/>
  <c r="D137" i="3"/>
  <c r="D136" i="3" s="1"/>
  <c r="D131" i="3"/>
  <c r="D130" i="3" s="1"/>
  <c r="D78" i="3"/>
  <c r="D72" i="3"/>
  <c r="D71" i="3"/>
  <c r="D40" i="3"/>
  <c r="D32" i="3"/>
  <c r="D7" i="3"/>
  <c r="D6" i="3" s="1"/>
  <c r="E12" i="2"/>
  <c r="D37" i="2"/>
  <c r="D36" i="2" s="1"/>
  <c r="D5" i="2" s="1"/>
  <c r="D25" i="2"/>
  <c r="D24" i="2"/>
  <c r="M19" i="2"/>
  <c r="F8" i="3" l="1"/>
  <c r="M8" i="2"/>
  <c r="M7" i="2" s="1"/>
  <c r="M6" i="2" s="1"/>
  <c r="O113" i="3" l="1"/>
  <c r="F9" i="3" l="1"/>
  <c r="F116" i="3" l="1"/>
  <c r="O116" i="3"/>
  <c r="E130" i="3" l="1"/>
  <c r="E131" i="3"/>
  <c r="E78" i="3"/>
  <c r="O21" i="3"/>
  <c r="J11" i="1" l="1"/>
  <c r="J16" i="1"/>
  <c r="E15" i="1"/>
  <c r="E37" i="2"/>
  <c r="E36" i="2" s="1"/>
  <c r="E136" i="3" l="1"/>
  <c r="E137" i="3"/>
  <c r="M38" i="2"/>
  <c r="O132" i="3"/>
  <c r="O131" i="3" s="1"/>
  <c r="O130" i="3" s="1"/>
  <c r="F132" i="3"/>
  <c r="F131" i="3"/>
  <c r="F130" i="3"/>
  <c r="O135" i="3"/>
  <c r="O134" i="3" s="1"/>
  <c r="O133" i="3" s="1"/>
  <c r="F138" i="3"/>
  <c r="F139" i="3"/>
  <c r="F137" i="3" s="1"/>
  <c r="F136" i="3" s="1"/>
  <c r="O139" i="3"/>
  <c r="O137" i="3" s="1"/>
  <c r="O136" i="3" s="1"/>
  <c r="O138" i="3"/>
  <c r="O17" i="3" l="1"/>
  <c r="O18" i="3"/>
  <c r="O16" i="3"/>
  <c r="O9" i="3"/>
  <c r="O12" i="3"/>
  <c r="O11" i="3"/>
  <c r="E25" i="2"/>
  <c r="F25" i="2" s="1"/>
  <c r="F27" i="2"/>
  <c r="M27" i="2"/>
  <c r="M24" i="2" s="1"/>
  <c r="F39" i="2"/>
  <c r="M33" i="2"/>
  <c r="M35" i="2"/>
  <c r="M39" i="2"/>
  <c r="M17" i="2"/>
  <c r="E24" i="2" l="1"/>
  <c r="O14" i="3"/>
  <c r="F24" i="2"/>
  <c r="E5" i="2"/>
  <c r="M37" i="2"/>
  <c r="O90" i="3" l="1"/>
  <c r="O38" i="3" l="1"/>
  <c r="F37" i="2" l="1"/>
  <c r="O23" i="3"/>
  <c r="O13" i="3"/>
  <c r="O87" i="3" l="1"/>
  <c r="I10" i="1" l="1"/>
  <c r="J10" i="1" s="1"/>
  <c r="F7" i="2" l="1"/>
  <c r="F29" i="2"/>
  <c r="F135" i="3"/>
  <c r="F134" i="3"/>
  <c r="O125" i="3"/>
  <c r="O91" i="3"/>
  <c r="O102" i="3"/>
  <c r="O103" i="3"/>
  <c r="O104" i="3"/>
  <c r="O105" i="3"/>
  <c r="O106" i="3"/>
  <c r="O107" i="3"/>
  <c r="O108" i="3"/>
  <c r="O109" i="3"/>
  <c r="O110" i="3"/>
  <c r="O111" i="3"/>
  <c r="O112" i="3"/>
  <c r="O101" i="3"/>
  <c r="O100" i="3"/>
  <c r="O65" i="3"/>
  <c r="F12" i="2"/>
  <c r="M20" i="2"/>
  <c r="F22" i="2"/>
  <c r="F78" i="3"/>
  <c r="O84" i="3" l="1"/>
  <c r="E40" i="3"/>
  <c r="F66" i="3"/>
  <c r="O68" i="3"/>
  <c r="O69" i="3"/>
  <c r="O70" i="3"/>
  <c r="O64" i="3"/>
  <c r="O63" i="3"/>
  <c r="F40" i="3" l="1"/>
  <c r="E7" i="3"/>
  <c r="F7" i="3" s="1"/>
  <c r="O66" i="3"/>
  <c r="E6" i="3" l="1"/>
  <c r="F6" i="3" s="1"/>
  <c r="F13" i="2"/>
  <c r="O51" i="3" l="1"/>
  <c r="O57" i="3"/>
  <c r="E72" i="3"/>
  <c r="F72" i="3" s="1"/>
  <c r="F79" i="3" l="1"/>
  <c r="E32" i="3"/>
  <c r="F38" i="2" l="1"/>
  <c r="F119" i="3" l="1"/>
  <c r="O121" i="3"/>
  <c r="O92" i="3"/>
  <c r="O93" i="3"/>
  <c r="O88" i="3"/>
  <c r="F23" i="3" l="1"/>
  <c r="F21" i="2"/>
  <c r="F52" i="3" l="1"/>
  <c r="F80" i="3" l="1"/>
  <c r="F75" i="3"/>
  <c r="F73" i="3"/>
  <c r="F30" i="2" l="1"/>
  <c r="F14" i="2" l="1"/>
  <c r="F8" i="2"/>
  <c r="E14" i="1"/>
  <c r="E12" i="1"/>
  <c r="I9" i="1" l="1"/>
  <c r="E13" i="1"/>
  <c r="D9" i="1"/>
  <c r="F36" i="2"/>
  <c r="F6" i="2"/>
  <c r="F28" i="2"/>
  <c r="F30" i="3" l="1"/>
  <c r="O128" i="3"/>
  <c r="E71" i="3" l="1"/>
  <c r="F84" i="3"/>
  <c r="O50" i="3" l="1"/>
  <c r="F5" i="2"/>
  <c r="O77" i="3"/>
  <c r="F43" i="3"/>
  <c r="F41" i="3"/>
  <c r="F33" i="3"/>
  <c r="F19" i="3"/>
  <c r="F14" i="3"/>
  <c r="J12" i="1"/>
  <c r="J13" i="1"/>
  <c r="J14" i="1"/>
  <c r="J15" i="1"/>
  <c r="J9" i="1" s="1"/>
  <c r="J17" i="1"/>
  <c r="J18" i="1"/>
  <c r="E11" i="1"/>
  <c r="E9" i="1" s="1"/>
  <c r="E10" i="1"/>
  <c r="F126" i="3" l="1"/>
  <c r="M31" i="2"/>
  <c r="F35" i="3" l="1"/>
  <c r="F32" i="3" s="1"/>
  <c r="F58" i="3"/>
  <c r="F74" i="3"/>
  <c r="F133" i="3"/>
  <c r="O124" i="3"/>
  <c r="F71" i="3" l="1"/>
  <c r="M16" i="2" l="1"/>
  <c r="M15" i="2"/>
  <c r="O129" i="3"/>
  <c r="O126" i="3" s="1"/>
  <c r="O123" i="3"/>
  <c r="O122" i="3"/>
  <c r="O83" i="3"/>
  <c r="O82" i="3"/>
  <c r="M14" i="2" l="1"/>
  <c r="M13" i="2" s="1"/>
  <c r="O119" i="3"/>
  <c r="O80" i="3"/>
  <c r="O79" i="3" s="1"/>
  <c r="O78" i="3" s="1"/>
  <c r="M23" i="2" l="1"/>
  <c r="M21" i="2" s="1"/>
  <c r="M12" i="2" s="1"/>
  <c r="M36" i="2"/>
  <c r="M34" i="2"/>
  <c r="M32" i="2"/>
  <c r="M29" i="2" l="1"/>
  <c r="M28" i="2" s="1"/>
  <c r="M5" i="2" s="1"/>
  <c r="O74" i="3"/>
  <c r="O73" i="3" s="1"/>
  <c r="O31" i="3" l="1"/>
  <c r="O30" i="3" s="1"/>
  <c r="O76" i="3"/>
  <c r="O62" i="3"/>
  <c r="O61" i="3"/>
  <c r="O60" i="3"/>
  <c r="O55" i="3"/>
  <c r="O56" i="3"/>
  <c r="O54" i="3"/>
  <c r="O49" i="3"/>
  <c r="O48" i="3"/>
  <c r="O45" i="3"/>
  <c r="O46" i="3"/>
  <c r="O47" i="3"/>
  <c r="O35" i="3"/>
  <c r="O34" i="3"/>
  <c r="O33" i="3" s="1"/>
  <c r="O42" i="3"/>
  <c r="O41" i="3" s="1"/>
  <c r="O58" i="3" l="1"/>
  <c r="O52" i="3"/>
  <c r="O43" i="3"/>
  <c r="O32" i="3"/>
  <c r="O75" i="3"/>
  <c r="O71" i="3" s="1"/>
  <c r="O40" i="3" l="1"/>
  <c r="O19" i="3"/>
  <c r="O8" i="3" s="1"/>
  <c r="O7" i="3" l="1"/>
  <c r="O6" i="3" s="1"/>
</calcChain>
</file>

<file path=xl/sharedStrings.xml><?xml version="1.0" encoding="utf-8"?>
<sst xmlns="http://schemas.openxmlformats.org/spreadsheetml/2006/main" count="603" uniqueCount="323">
  <si>
    <t>관</t>
    <phoneticPr fontId="1" type="noConversion"/>
  </si>
  <si>
    <t>항</t>
    <phoneticPr fontId="1" type="noConversion"/>
  </si>
  <si>
    <t>증감</t>
    <phoneticPr fontId="1" type="noConversion"/>
  </si>
  <si>
    <t>증감</t>
    <phoneticPr fontId="1" type="noConversion"/>
  </si>
  <si>
    <t>보조금수입</t>
    <phoneticPr fontId="1" type="noConversion"/>
  </si>
  <si>
    <t>증감</t>
    <phoneticPr fontId="1" type="noConversion"/>
  </si>
  <si>
    <t>산출기초</t>
    <phoneticPr fontId="1" type="noConversion"/>
  </si>
  <si>
    <t>관</t>
    <phoneticPr fontId="1" type="noConversion"/>
  </si>
  <si>
    <t>항</t>
    <phoneticPr fontId="1" type="noConversion"/>
  </si>
  <si>
    <t>목</t>
    <phoneticPr fontId="1" type="noConversion"/>
  </si>
  <si>
    <t>이월금</t>
    <phoneticPr fontId="1" type="noConversion"/>
  </si>
  <si>
    <t>잡수입</t>
    <phoneticPr fontId="1" type="noConversion"/>
  </si>
  <si>
    <t>기타잡수입</t>
    <phoneticPr fontId="1" type="noConversion"/>
  </si>
  <si>
    <t>관</t>
    <phoneticPr fontId="1" type="noConversion"/>
  </si>
  <si>
    <t>항</t>
    <phoneticPr fontId="1" type="noConversion"/>
  </si>
  <si>
    <t>목</t>
    <phoneticPr fontId="1" type="noConversion"/>
  </si>
  <si>
    <t>사무비</t>
    <phoneticPr fontId="1" type="noConversion"/>
  </si>
  <si>
    <t>인건비</t>
    <phoneticPr fontId="1" type="noConversion"/>
  </si>
  <si>
    <t>급여</t>
    <phoneticPr fontId="1" type="noConversion"/>
  </si>
  <si>
    <t>(단위:천원)</t>
    <phoneticPr fontId="1" type="noConversion"/>
  </si>
  <si>
    <t>세   출</t>
    <phoneticPr fontId="1" type="noConversion"/>
  </si>
  <si>
    <t>세   입</t>
    <phoneticPr fontId="1" type="noConversion"/>
  </si>
  <si>
    <t xml:space="preserve"> 이   월   금 </t>
    <phoneticPr fontId="1" type="noConversion"/>
  </si>
  <si>
    <t>잡   수   입</t>
    <phoneticPr fontId="1" type="noConversion"/>
  </si>
  <si>
    <t>운   영   비</t>
    <phoneticPr fontId="1" type="noConversion"/>
  </si>
  <si>
    <t>인   건   비</t>
    <phoneticPr fontId="1" type="noConversion"/>
  </si>
  <si>
    <t>잡   지   출</t>
    <phoneticPr fontId="1" type="noConversion"/>
  </si>
  <si>
    <t>사   무   비</t>
    <phoneticPr fontId="1" type="noConversion"/>
  </si>
  <si>
    <t>총   계</t>
    <phoneticPr fontId="1" type="noConversion"/>
  </si>
  <si>
    <t>과   목</t>
    <phoneticPr fontId="1" type="noConversion"/>
  </si>
  <si>
    <t>총   계</t>
    <phoneticPr fontId="1" type="noConversion"/>
  </si>
  <si>
    <t>기타
보조금</t>
    <phoneticPr fontId="1" type="noConversion"/>
  </si>
  <si>
    <t>후원금수입</t>
    <phoneticPr fontId="1" type="noConversion"/>
  </si>
  <si>
    <t>후원금수입</t>
    <phoneticPr fontId="1" type="noConversion"/>
  </si>
  <si>
    <t>지정후원금</t>
    <phoneticPr fontId="1" type="noConversion"/>
  </si>
  <si>
    <t>기타예금
이자수입</t>
    <phoneticPr fontId="1" type="noConversion"/>
  </si>
  <si>
    <t>보조금수입</t>
    <phoneticPr fontId="1" type="noConversion"/>
  </si>
  <si>
    <t>후원금수입</t>
    <phoneticPr fontId="1" type="noConversion"/>
  </si>
  <si>
    <t>업무추진비</t>
    <phoneticPr fontId="1" type="noConversion"/>
  </si>
  <si>
    <t>재산조성비</t>
    <phoneticPr fontId="1" type="noConversion"/>
  </si>
  <si>
    <t>시   설   비</t>
    <phoneticPr fontId="1" type="noConversion"/>
  </si>
  <si>
    <t>사   업   비</t>
    <phoneticPr fontId="1" type="noConversion"/>
  </si>
  <si>
    <t>예   비   비</t>
    <phoneticPr fontId="1" type="noConversion"/>
  </si>
  <si>
    <t>예   비   비</t>
    <phoneticPr fontId="1" type="noConversion"/>
  </si>
  <si>
    <t>기관운영비</t>
    <phoneticPr fontId="1" type="noConversion"/>
  </si>
  <si>
    <t>회의비</t>
    <phoneticPr fontId="1" type="noConversion"/>
  </si>
  <si>
    <t>운영비</t>
    <phoneticPr fontId="1" type="noConversion"/>
  </si>
  <si>
    <t>여비</t>
    <phoneticPr fontId="1" type="noConversion"/>
  </si>
  <si>
    <t>수용비 및
수수료</t>
    <phoneticPr fontId="1" type="noConversion"/>
  </si>
  <si>
    <t>공공요금</t>
    <phoneticPr fontId="1" type="noConversion"/>
  </si>
  <si>
    <t>제세공과금</t>
    <phoneticPr fontId="1" type="noConversion"/>
  </si>
  <si>
    <t>시설비</t>
    <phoneticPr fontId="1" type="noConversion"/>
  </si>
  <si>
    <t>자산취득비</t>
    <phoneticPr fontId="1" type="noConversion"/>
  </si>
  <si>
    <t>시설장비
유지비</t>
    <phoneticPr fontId="1" type="noConversion"/>
  </si>
  <si>
    <t xml:space="preserve">사업비 </t>
    <phoneticPr fontId="1" type="noConversion"/>
  </si>
  <si>
    <t>잡지출</t>
    <phoneticPr fontId="1" type="noConversion"/>
  </si>
  <si>
    <t>예비비</t>
    <phoneticPr fontId="1" type="noConversion"/>
  </si>
  <si>
    <t>=</t>
    <phoneticPr fontId="1" type="noConversion"/>
  </si>
  <si>
    <t>*</t>
    <phoneticPr fontId="1" type="noConversion"/>
  </si>
  <si>
    <t>월</t>
    <phoneticPr fontId="1" type="noConversion"/>
  </si>
  <si>
    <t>회</t>
    <phoneticPr fontId="1" type="noConversion"/>
  </si>
  <si>
    <t>년</t>
    <phoneticPr fontId="1" type="noConversion"/>
  </si>
  <si>
    <t>수수료</t>
    <phoneticPr fontId="1" type="noConversion"/>
  </si>
  <si>
    <t>전화요금</t>
    <phoneticPr fontId="1" type="noConversion"/>
  </si>
  <si>
    <t>오물수거료</t>
    <phoneticPr fontId="1" type="noConversion"/>
  </si>
  <si>
    <t>우편료</t>
    <phoneticPr fontId="1" type="noConversion"/>
  </si>
  <si>
    <t>재정보증보험</t>
    <phoneticPr fontId="1" type="noConversion"/>
  </si>
  <si>
    <t>월</t>
    <phoneticPr fontId="1" type="noConversion"/>
  </si>
  <si>
    <t>기타
후생경비</t>
    <phoneticPr fontId="1" type="noConversion"/>
  </si>
  <si>
    <t>기관운영 및 업무협의</t>
    <phoneticPr fontId="1" type="noConversion"/>
  </si>
  <si>
    <t>업무추진비</t>
    <phoneticPr fontId="1" type="noConversion"/>
  </si>
  <si>
    <t>재산조성비</t>
    <phoneticPr fontId="1" type="noConversion"/>
  </si>
  <si>
    <t>명절선물</t>
    <phoneticPr fontId="1" type="noConversion"/>
  </si>
  <si>
    <t>*</t>
    <phoneticPr fontId="1" type="noConversion"/>
  </si>
  <si>
    <t>=</t>
    <phoneticPr fontId="1" type="noConversion"/>
  </si>
  <si>
    <t>=</t>
    <phoneticPr fontId="1" type="noConversion"/>
  </si>
  <si>
    <t>제수당</t>
    <phoneticPr fontId="1" type="noConversion"/>
  </si>
  <si>
    <t>후원자 비지정후원금</t>
    <phoneticPr fontId="1" type="noConversion"/>
  </si>
  <si>
    <t>교통카드충전</t>
    <phoneticPr fontId="1" type="noConversion"/>
  </si>
  <si>
    <t>년</t>
    <phoneticPr fontId="1" type="noConversion"/>
  </si>
  <si>
    <t>회</t>
    <phoneticPr fontId="1" type="noConversion"/>
  </si>
  <si>
    <t>년</t>
    <phoneticPr fontId="1" type="noConversion"/>
  </si>
  <si>
    <t>년</t>
    <phoneticPr fontId="1" type="noConversion"/>
  </si>
  <si>
    <t>*</t>
    <phoneticPr fontId="1" type="noConversion"/>
  </si>
  <si>
    <t>=</t>
    <phoneticPr fontId="1" type="noConversion"/>
  </si>
  <si>
    <t>년</t>
    <phoneticPr fontId="1" type="noConversion"/>
  </si>
  <si>
    <t>년</t>
    <phoneticPr fontId="1" type="noConversion"/>
  </si>
  <si>
    <t>*</t>
    <phoneticPr fontId="1" type="noConversion"/>
  </si>
  <si>
    <t>회</t>
    <phoneticPr fontId="1" type="noConversion"/>
  </si>
  <si>
    <t>=</t>
    <phoneticPr fontId="1" type="noConversion"/>
  </si>
  <si>
    <t>년</t>
    <phoneticPr fontId="1" type="noConversion"/>
  </si>
  <si>
    <t>월</t>
    <phoneticPr fontId="1" type="noConversion"/>
  </si>
  <si>
    <t>재산수입</t>
    <phoneticPr fontId="1" type="noConversion"/>
  </si>
  <si>
    <t>이   월   금</t>
    <phoneticPr fontId="1" type="noConversion"/>
  </si>
  <si>
    <t>*</t>
    <phoneticPr fontId="1" type="noConversion"/>
  </si>
  <si>
    <t>=</t>
    <phoneticPr fontId="1" type="noConversion"/>
  </si>
  <si>
    <t>인터넷요금</t>
    <phoneticPr fontId="1" type="noConversion"/>
  </si>
  <si>
    <t>프린트렌탈요금</t>
    <phoneticPr fontId="1" type="noConversion"/>
  </si>
  <si>
    <t>월</t>
    <phoneticPr fontId="1" type="noConversion"/>
  </si>
  <si>
    <t>인쇄비</t>
    <phoneticPr fontId="1" type="noConversion"/>
  </si>
  <si>
    <t>법인세</t>
    <phoneticPr fontId="1" type="noConversion"/>
  </si>
  <si>
    <t>임원등기수수료</t>
    <phoneticPr fontId="1" type="noConversion"/>
  </si>
  <si>
    <t>비품구입</t>
    <phoneticPr fontId="1" type="noConversion"/>
  </si>
  <si>
    <t>년</t>
    <phoneticPr fontId="1" type="noConversion"/>
  </si>
  <si>
    <t>법인사무실임대료</t>
    <phoneticPr fontId="1" type="noConversion"/>
  </si>
  <si>
    <t>마을국수나눔잔치</t>
    <phoneticPr fontId="1" type="noConversion"/>
  </si>
  <si>
    <t>회원개발및관리사업</t>
    <phoneticPr fontId="1" type="noConversion"/>
  </si>
  <si>
    <t>○ 회원개발 및 관리사업</t>
    <phoneticPr fontId="1" type="noConversion"/>
  </si>
  <si>
    <t>CMS관리</t>
    <phoneticPr fontId="1" type="noConversion"/>
  </si>
  <si>
    <t>년</t>
    <phoneticPr fontId="1" type="noConversion"/>
  </si>
  <si>
    <t>내부역량
강화사업</t>
    <phoneticPr fontId="1" type="noConversion"/>
  </si>
  <si>
    <t>○내부역량강화사업</t>
    <phoneticPr fontId="1" type="noConversion"/>
  </si>
  <si>
    <t>직원교육</t>
    <phoneticPr fontId="1" type="noConversion"/>
  </si>
  <si>
    <t xml:space="preserve"> 출장여비</t>
    <phoneticPr fontId="1" type="noConversion"/>
  </si>
  <si>
    <t>증감</t>
    <phoneticPr fontId="1" type="noConversion"/>
  </si>
  <si>
    <t>월회원</t>
    <phoneticPr fontId="1" type="noConversion"/>
  </si>
  <si>
    <t>연회원</t>
    <phoneticPr fontId="1" type="noConversion"/>
  </si>
  <si>
    <t>월</t>
    <phoneticPr fontId="1" type="noConversion"/>
  </si>
  <si>
    <t xml:space="preserve"> </t>
    <phoneticPr fontId="1" type="noConversion"/>
  </si>
  <si>
    <t>도서구입</t>
    <phoneticPr fontId="1" type="noConversion"/>
  </si>
  <si>
    <t>이월금(후원금)</t>
    <phoneticPr fontId="1" type="noConversion"/>
  </si>
  <si>
    <t>이월금(CMS후원금)</t>
    <phoneticPr fontId="1" type="noConversion"/>
  </si>
  <si>
    <t>이월금(부산은행)</t>
    <phoneticPr fontId="1" type="noConversion"/>
  </si>
  <si>
    <t xml:space="preserve">
이월금</t>
    <phoneticPr fontId="1" type="noConversion"/>
  </si>
  <si>
    <t>CMS출금이체수수료</t>
    <phoneticPr fontId="1" type="noConversion"/>
  </si>
  <si>
    <t>대안가족사업</t>
    <phoneticPr fontId="1" type="noConversion"/>
  </si>
  <si>
    <t>*</t>
    <phoneticPr fontId="1" type="noConversion"/>
  </si>
  <si>
    <t>=</t>
    <phoneticPr fontId="1" type="noConversion"/>
  </si>
  <si>
    <t>월</t>
    <phoneticPr fontId="1" type="noConversion"/>
  </si>
  <si>
    <t xml:space="preserve"> </t>
    <phoneticPr fontId="1" type="noConversion"/>
  </si>
  <si>
    <t>법인홈페이지운영</t>
    <phoneticPr fontId="1" type="noConversion"/>
  </si>
  <si>
    <t>월</t>
    <phoneticPr fontId="1" type="noConversion"/>
  </si>
  <si>
    <t>대안가족사업 기타운영비</t>
    <phoneticPr fontId="1" type="noConversion"/>
  </si>
  <si>
    <t>○ 동구 범일5동(매축지마을)사업</t>
    <phoneticPr fontId="1" type="noConversion"/>
  </si>
  <si>
    <t>*</t>
    <phoneticPr fontId="1" type="noConversion"/>
  </si>
  <si>
    <t>년</t>
    <phoneticPr fontId="1" type="noConversion"/>
  </si>
  <si>
    <t>=</t>
    <phoneticPr fontId="1" type="noConversion"/>
  </si>
  <si>
    <t>뉴스레터제작및발송</t>
    <phoneticPr fontId="1" type="noConversion"/>
  </si>
  <si>
    <t>대안가족센터 임대료</t>
    <phoneticPr fontId="1" type="noConversion"/>
  </si>
  <si>
    <t>매축지마을사업</t>
    <phoneticPr fontId="1" type="noConversion"/>
  </si>
  <si>
    <t>일반사업비</t>
    <phoneticPr fontId="1" type="noConversion"/>
  </si>
  <si>
    <t xml:space="preserve"> </t>
    <phoneticPr fontId="1" type="noConversion"/>
  </si>
  <si>
    <t>월</t>
    <phoneticPr fontId="1" type="noConversion"/>
  </si>
  <si>
    <t>회의경비</t>
    <phoneticPr fontId="1" type="noConversion"/>
  </si>
  <si>
    <t>총회</t>
    <phoneticPr fontId="1" type="noConversion"/>
  </si>
  <si>
    <t>*</t>
    <phoneticPr fontId="1" type="noConversion"/>
  </si>
  <si>
    <t>회</t>
    <phoneticPr fontId="1" type="noConversion"/>
  </si>
  <si>
    <t>=</t>
    <phoneticPr fontId="1" type="noConversion"/>
  </si>
  <si>
    <t>이사회</t>
    <phoneticPr fontId="1" type="noConversion"/>
  </si>
  <si>
    <t>년</t>
    <phoneticPr fontId="1" type="noConversion"/>
  </si>
  <si>
    <t>운영위원회</t>
    <phoneticPr fontId="1" type="noConversion"/>
  </si>
  <si>
    <t>회</t>
    <phoneticPr fontId="1" type="noConversion"/>
  </si>
  <si>
    <t>*</t>
    <phoneticPr fontId="1" type="noConversion"/>
  </si>
  <si>
    <t xml:space="preserve">월 </t>
    <phoneticPr fontId="1" type="noConversion"/>
  </si>
  <si>
    <t>=</t>
    <phoneticPr fontId="1" type="noConversion"/>
  </si>
  <si>
    <t>건강보험료</t>
    <phoneticPr fontId="1" type="noConversion"/>
  </si>
  <si>
    <t>장기요양보험료</t>
    <phoneticPr fontId="1" type="noConversion"/>
  </si>
  <si>
    <t>국민연금</t>
    <phoneticPr fontId="1" type="noConversion"/>
  </si>
  <si>
    <t>고용보험</t>
    <phoneticPr fontId="1" type="noConversion"/>
  </si>
  <si>
    <t>산재보험</t>
    <phoneticPr fontId="1" type="noConversion"/>
  </si>
  <si>
    <t>%</t>
    <phoneticPr fontId="1" type="noConversion"/>
  </si>
  <si>
    <t>회</t>
    <phoneticPr fontId="1" type="noConversion"/>
  </si>
  <si>
    <t>월</t>
    <phoneticPr fontId="1" type="noConversion"/>
  </si>
  <si>
    <t>산출기초</t>
    <phoneticPr fontId="1" type="noConversion"/>
  </si>
  <si>
    <t>계</t>
    <phoneticPr fontId="1" type="noConversion"/>
  </si>
  <si>
    <t>계</t>
    <phoneticPr fontId="1" type="noConversion"/>
  </si>
  <si>
    <t>소계</t>
    <phoneticPr fontId="1" type="noConversion"/>
  </si>
  <si>
    <t>소계</t>
    <phoneticPr fontId="1" type="noConversion"/>
  </si>
  <si>
    <t>잡지출</t>
    <phoneticPr fontId="1" type="noConversion"/>
  </si>
  <si>
    <t>1</t>
    <phoneticPr fontId="1" type="noConversion"/>
  </si>
  <si>
    <t>잡지출</t>
    <phoneticPr fontId="1" type="noConversion"/>
  </si>
  <si>
    <t>*</t>
    <phoneticPr fontId="1" type="noConversion"/>
  </si>
  <si>
    <t>년</t>
    <phoneticPr fontId="1" type="noConversion"/>
  </si>
  <si>
    <t>=</t>
    <phoneticPr fontId="1" type="noConversion"/>
  </si>
  <si>
    <t>○ 대안가족사업</t>
    <phoneticPr fontId="1" type="noConversion"/>
  </si>
  <si>
    <t>1</t>
    <phoneticPr fontId="1" type="noConversion"/>
  </si>
  <si>
    <t>소계</t>
    <phoneticPr fontId="1" type="noConversion"/>
  </si>
  <si>
    <t>한글프로그램 설치</t>
    <phoneticPr fontId="1" type="noConversion"/>
  </si>
  <si>
    <t>소계</t>
    <phoneticPr fontId="1" type="noConversion"/>
  </si>
  <si>
    <t>계</t>
    <phoneticPr fontId="1" type="noConversion"/>
  </si>
  <si>
    <t>계</t>
    <phoneticPr fontId="1" type="noConversion"/>
  </si>
  <si>
    <t xml:space="preserve"> </t>
    <phoneticPr fontId="1" type="noConversion"/>
  </si>
  <si>
    <t>비지정후원금</t>
    <phoneticPr fontId="1" type="noConversion"/>
  </si>
  <si>
    <t>소계</t>
    <phoneticPr fontId="1" type="noConversion"/>
  </si>
  <si>
    <t>계</t>
    <phoneticPr fontId="1" type="noConversion"/>
  </si>
  <si>
    <t>차량보험료(모닝)</t>
    <phoneticPr fontId="1" type="noConversion"/>
  </si>
  <si>
    <t>차량보험료(스타렉스)</t>
    <phoneticPr fontId="1" type="noConversion"/>
  </si>
  <si>
    <t>차량비</t>
    <phoneticPr fontId="1" type="noConversion"/>
  </si>
  <si>
    <t>차량유류비</t>
    <phoneticPr fontId="1" type="noConversion"/>
  </si>
  <si>
    <t>기타차량비</t>
    <phoneticPr fontId="1" type="noConversion"/>
  </si>
  <si>
    <t>1</t>
    <phoneticPr fontId="1" type="noConversion"/>
  </si>
  <si>
    <t>12</t>
    <phoneticPr fontId="1" type="noConversion"/>
  </si>
  <si>
    <t>자동차세(2대)</t>
    <phoneticPr fontId="1" type="noConversion"/>
  </si>
  <si>
    <t>월</t>
    <phoneticPr fontId="1" type="noConversion"/>
  </si>
  <si>
    <t>차량수리비</t>
    <phoneticPr fontId="1" type="noConversion"/>
  </si>
  <si>
    <t>6</t>
    <phoneticPr fontId="1" type="noConversion"/>
  </si>
  <si>
    <t>소모임 활성화 지원사업</t>
    <phoneticPr fontId="1" type="noConversion"/>
  </si>
  <si>
    <t>협동조합지원및일자리연계사업</t>
    <phoneticPr fontId="1" type="noConversion"/>
  </si>
  <si>
    <t>취약계층 반찬도시락 지원 사업</t>
    <phoneticPr fontId="1" type="noConversion"/>
  </si>
  <si>
    <t>마을 주민 나눔 사업</t>
    <phoneticPr fontId="1" type="noConversion"/>
  </si>
  <si>
    <t>선진지 견학 및 주민 어울림 사업</t>
    <phoneticPr fontId="1" type="noConversion"/>
  </si>
  <si>
    <t>활동가 및 주민교육 지원 사업</t>
    <phoneticPr fontId="1" type="noConversion"/>
  </si>
  <si>
    <t>문화∙복지프로그램 지원사업</t>
    <phoneticPr fontId="1" type="noConversion"/>
  </si>
  <si>
    <t>마을 공동거실 지원 및 주거환경개선사업</t>
    <phoneticPr fontId="1" type="noConversion"/>
  </si>
  <si>
    <t>월동준비사업</t>
    <phoneticPr fontId="1" type="noConversion"/>
  </si>
  <si>
    <t>지역병원 연계 건강지원사업</t>
    <phoneticPr fontId="1" type="noConversion"/>
  </si>
  <si>
    <t>자원확보 및 연계사업</t>
    <phoneticPr fontId="1" type="noConversion"/>
  </si>
  <si>
    <t>대안가족사업 운영모델 홍보사업</t>
    <phoneticPr fontId="1" type="noConversion"/>
  </si>
  <si>
    <t>사무용품 및 소모용품비</t>
    <phoneticPr fontId="1" type="noConversion"/>
  </si>
  <si>
    <t>10</t>
    <phoneticPr fontId="1" type="noConversion"/>
  </si>
  <si>
    <t>4</t>
    <phoneticPr fontId="1" type="noConversion"/>
  </si>
  <si>
    <t>회</t>
    <phoneticPr fontId="1" type="noConversion"/>
  </si>
  <si>
    <t>1</t>
    <phoneticPr fontId="1" type="noConversion"/>
  </si>
  <si>
    <t>년</t>
    <phoneticPr fontId="1" type="noConversion"/>
  </si>
  <si>
    <t>14</t>
    <phoneticPr fontId="1" type="noConversion"/>
  </si>
  <si>
    <t>년</t>
    <phoneticPr fontId="1" type="noConversion"/>
  </si>
  <si>
    <t>팀   장</t>
    <phoneticPr fontId="1" type="noConversion"/>
  </si>
  <si>
    <t>활동가A</t>
    <phoneticPr fontId="1" type="noConversion"/>
  </si>
  <si>
    <t>팀   장 제수당</t>
    <phoneticPr fontId="1" type="noConversion"/>
  </si>
  <si>
    <t>활동가A 제수당</t>
    <phoneticPr fontId="1" type="noConversion"/>
  </si>
  <si>
    <t>3.23</t>
    <phoneticPr fontId="1" type="noConversion"/>
  </si>
  <si>
    <t>회원사업</t>
    <phoneticPr fontId="1" type="noConversion"/>
  </si>
  <si>
    <t>4</t>
    <phoneticPr fontId="1" type="noConversion"/>
  </si>
  <si>
    <t>선진지견학 및 직원연수</t>
    <phoneticPr fontId="1" type="noConversion"/>
  </si>
  <si>
    <t>이월금(자부담)</t>
    <phoneticPr fontId="1" type="noConversion"/>
  </si>
  <si>
    <t xml:space="preserve">퇴직적립금  </t>
    <phoneticPr fontId="1" type="noConversion"/>
  </si>
  <si>
    <t>20</t>
    <phoneticPr fontId="1" type="noConversion"/>
  </si>
  <si>
    <t>*</t>
    <phoneticPr fontId="1" type="noConversion"/>
  </si>
  <si>
    <t>월</t>
    <phoneticPr fontId="1" type="noConversion"/>
  </si>
  <si>
    <t>=</t>
    <phoneticPr fontId="1" type="noConversion"/>
  </si>
  <si>
    <t>활동가B</t>
    <phoneticPr fontId="1" type="noConversion"/>
  </si>
  <si>
    <t>활동가B</t>
    <phoneticPr fontId="1" type="noConversion"/>
  </si>
  <si>
    <t>회</t>
    <phoneticPr fontId="1" type="noConversion"/>
  </si>
  <si>
    <t>1/12</t>
    <phoneticPr fontId="1" type="noConversion"/>
  </si>
  <si>
    <t>사회보험부담금</t>
    <phoneticPr fontId="1" type="noConversion"/>
  </si>
  <si>
    <t>퇴직금 및 퇴직적립금</t>
    <phoneticPr fontId="1" type="noConversion"/>
  </si>
  <si>
    <t>기타예금이자</t>
    <phoneticPr fontId="1" type="noConversion"/>
  </si>
  <si>
    <t xml:space="preserve"> </t>
    <phoneticPr fontId="1" type="noConversion"/>
  </si>
  <si>
    <t xml:space="preserve"> </t>
    <phoneticPr fontId="1" type="noConversion"/>
  </si>
  <si>
    <t>팀   장</t>
    <phoneticPr fontId="1" type="noConversion"/>
  </si>
  <si>
    <t>*</t>
    <phoneticPr fontId="1" type="noConversion"/>
  </si>
  <si>
    <t>26/31</t>
    <phoneticPr fontId="1" type="noConversion"/>
  </si>
  <si>
    <t>일</t>
    <phoneticPr fontId="1" type="noConversion"/>
  </si>
  <si>
    <t>=</t>
    <phoneticPr fontId="1" type="noConversion"/>
  </si>
  <si>
    <t>5</t>
    <phoneticPr fontId="1" type="noConversion"/>
  </si>
  <si>
    <t>4</t>
    <phoneticPr fontId="1" type="noConversion"/>
  </si>
  <si>
    <t>26/31</t>
    <phoneticPr fontId="1" type="noConversion"/>
  </si>
  <si>
    <t>일</t>
    <phoneticPr fontId="1" type="noConversion"/>
  </si>
  <si>
    <t>8</t>
    <phoneticPr fontId="1" type="noConversion"/>
  </si>
  <si>
    <t>1/10</t>
    <phoneticPr fontId="1" type="noConversion"/>
  </si>
  <si>
    <t>기타잡수입</t>
    <phoneticPr fontId="1" type="noConversion"/>
  </si>
  <si>
    <t>평생회원</t>
    <phoneticPr fontId="1" type="noConversion"/>
  </si>
  <si>
    <t>명</t>
    <phoneticPr fontId="1" type="noConversion"/>
  </si>
  <si>
    <t>이월금(대안가족보조금)</t>
    <phoneticPr fontId="1" type="noConversion"/>
  </si>
  <si>
    <t>차입금</t>
    <phoneticPr fontId="1" type="noConversion"/>
  </si>
  <si>
    <t>차입금</t>
    <phoneticPr fontId="1" type="noConversion"/>
  </si>
  <si>
    <t>기타차입금</t>
    <phoneticPr fontId="1" type="noConversion"/>
  </si>
  <si>
    <t>*</t>
    <phoneticPr fontId="1" type="noConversion"/>
  </si>
  <si>
    <t>년</t>
    <phoneticPr fontId="1" type="noConversion"/>
  </si>
  <si>
    <t>=</t>
    <phoneticPr fontId="1" type="noConversion"/>
  </si>
  <si>
    <t>팀   장</t>
    <phoneticPr fontId="1" type="noConversion"/>
  </si>
  <si>
    <t>활동가A</t>
    <phoneticPr fontId="1" type="noConversion"/>
  </si>
  <si>
    <t>월</t>
    <phoneticPr fontId="1" type="noConversion"/>
  </si>
  <si>
    <t>회</t>
    <phoneticPr fontId="1" type="noConversion"/>
  </si>
  <si>
    <t xml:space="preserve"> </t>
    <phoneticPr fontId="1" type="noConversion"/>
  </si>
  <si>
    <t>예비비</t>
    <phoneticPr fontId="1" type="noConversion"/>
  </si>
  <si>
    <t>반환금</t>
    <phoneticPr fontId="1" type="noConversion"/>
  </si>
  <si>
    <t>1</t>
    <phoneticPr fontId="1" type="noConversion"/>
  </si>
  <si>
    <t>상환금</t>
    <phoneticPr fontId="1" type="noConversion"/>
  </si>
  <si>
    <t>계</t>
    <phoneticPr fontId="1" type="noConversion"/>
  </si>
  <si>
    <t>부채상환금</t>
    <phoneticPr fontId="1" type="noConversion"/>
  </si>
  <si>
    <t>차입금원금상환금</t>
    <phoneticPr fontId="1" type="noConversion"/>
  </si>
  <si>
    <t>상환금</t>
    <phoneticPr fontId="1" type="noConversion"/>
  </si>
  <si>
    <t>기정예산</t>
    <phoneticPr fontId="1" type="noConversion"/>
  </si>
  <si>
    <t>기정예산</t>
    <phoneticPr fontId="1" type="noConversion"/>
  </si>
  <si>
    <t>기정예산</t>
    <phoneticPr fontId="1" type="noConversion"/>
  </si>
  <si>
    <t>차   입   금</t>
    <phoneticPr fontId="1" type="noConversion"/>
  </si>
  <si>
    <t xml:space="preserve"> </t>
    <phoneticPr fontId="1" type="noConversion"/>
  </si>
  <si>
    <t>상   환   금</t>
    <phoneticPr fontId="1" type="noConversion"/>
  </si>
  <si>
    <t>*</t>
    <phoneticPr fontId="1" type="noConversion"/>
  </si>
  <si>
    <t>년</t>
    <phoneticPr fontId="1" type="noConversion"/>
  </si>
  <si>
    <t>=</t>
    <phoneticPr fontId="1" type="noConversion"/>
  </si>
  <si>
    <t>*</t>
    <phoneticPr fontId="1" type="noConversion"/>
  </si>
  <si>
    <t>1</t>
    <phoneticPr fontId="1" type="noConversion"/>
  </si>
  <si>
    <t>년</t>
    <phoneticPr fontId="1" type="noConversion"/>
  </si>
  <si>
    <t>국민연금 후원금</t>
    <phoneticPr fontId="1" type="noConversion"/>
  </si>
  <si>
    <t>*</t>
    <phoneticPr fontId="1" type="noConversion"/>
  </si>
  <si>
    <t>회</t>
    <phoneticPr fontId="1" type="noConversion"/>
  </si>
  <si>
    <t>=</t>
    <phoneticPr fontId="1" type="noConversion"/>
  </si>
  <si>
    <t>외부자원확보및연계사업</t>
    <phoneticPr fontId="1" type="noConversion"/>
  </si>
  <si>
    <t>외부자원확보 및 연계사업</t>
    <phoneticPr fontId="1" type="noConversion"/>
  </si>
  <si>
    <t>1</t>
    <phoneticPr fontId="1" type="noConversion"/>
  </si>
  <si>
    <t>○ 외부자원확보 및 연계사업</t>
    <phoneticPr fontId="1" type="noConversion"/>
  </si>
  <si>
    <t>예비비 
및 기타</t>
    <phoneticPr fontId="1" type="noConversion"/>
  </si>
  <si>
    <t>2018년도 퇴직금 및 퇴직적립금</t>
    <phoneticPr fontId="1" type="noConversion"/>
  </si>
  <si>
    <t>1. 우리마을 2019년도 추가경정예산(안) 총괄표</t>
    <phoneticPr fontId="1" type="noConversion"/>
  </si>
  <si>
    <t>(시민이 운영하는 복지법인 우리마을)</t>
    <phoneticPr fontId="1" type="noConversion"/>
  </si>
  <si>
    <t>(단위:원)</t>
    <phoneticPr fontId="1" type="noConversion"/>
  </si>
  <si>
    <t>(단위:원)</t>
    <phoneticPr fontId="1" type="noConversion"/>
  </si>
  <si>
    <t>지역소모임 활성화 지원사업</t>
    <phoneticPr fontId="1" type="noConversion"/>
  </si>
  <si>
    <t>*</t>
    <phoneticPr fontId="1" type="noConversion"/>
  </si>
  <si>
    <t>1</t>
    <phoneticPr fontId="1" type="noConversion"/>
  </si>
  <si>
    <t>년</t>
    <phoneticPr fontId="1" type="noConversion"/>
  </si>
  <si>
    <t>=</t>
    <phoneticPr fontId="1" type="noConversion"/>
  </si>
  <si>
    <t>○ 헬프에이지 사업</t>
    <phoneticPr fontId="1" type="noConversion"/>
  </si>
  <si>
    <t>헬프에이지 사업</t>
    <phoneticPr fontId="1" type="noConversion"/>
  </si>
  <si>
    <t>노인참여나눔터(헬프에이지)사업</t>
    <phoneticPr fontId="1" type="noConversion"/>
  </si>
  <si>
    <t>노인참여나눔터(헬프에이지)사업</t>
    <phoneticPr fontId="1" type="noConversion"/>
  </si>
  <si>
    <t>2</t>
    <phoneticPr fontId="1" type="noConversion"/>
  </si>
  <si>
    <t>2019년도 제3차 추가경정예산(안)</t>
    <phoneticPr fontId="1" type="noConversion"/>
  </si>
  <si>
    <t>제3차 추가경정예산
(안)</t>
    <phoneticPr fontId="1" type="noConversion"/>
  </si>
  <si>
    <t>소규모마을공동시설골목빨래방</t>
    <phoneticPr fontId="1" type="noConversion"/>
  </si>
  <si>
    <t>부산은행</t>
    <phoneticPr fontId="1" type="noConversion"/>
  </si>
  <si>
    <t>사랑의 열매</t>
    <phoneticPr fontId="1" type="noConversion"/>
  </si>
  <si>
    <t>2. 우리마을 2019년도 제3차 추가경정예산(안) 세입명세서</t>
    <phoneticPr fontId="1" type="noConversion"/>
  </si>
  <si>
    <t>제3차 추가경정예산(안)</t>
    <phoneticPr fontId="1" type="noConversion"/>
  </si>
  <si>
    <t>3. 우리마을 2019년도 제3차 추가경정예산(안) 세출명세서</t>
    <phoneticPr fontId="1" type="noConversion"/>
  </si>
  <si>
    <t>제3차 추가경정
예산(안)</t>
    <phoneticPr fontId="1" type="noConversion"/>
  </si>
  <si>
    <t>년</t>
    <phoneticPr fontId="1" type="noConversion"/>
  </si>
  <si>
    <t>가구</t>
    <phoneticPr fontId="1" type="noConversion"/>
  </si>
  <si>
    <t>4</t>
    <phoneticPr fontId="1" type="noConversion"/>
  </si>
  <si>
    <t xml:space="preserve"> </t>
    <phoneticPr fontId="1" type="noConversion"/>
  </si>
  <si>
    <t xml:space="preserve">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</si>
</sst>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76" formatCode="#,##0;[Red]#,##0"/>
    <numFmt numFmtId="177" formatCode=";* &quot;△&quot;#,##0;"/>
    <numFmt numFmtId="178" formatCode="#,##0_);[Red]\(#,##0\)"/>
    <numFmt numFmtId="179" formatCode="0_ "/>
    <numFmt numFmtId="180" formatCode="#,##0_ "/>
    <numFmt numFmtId="181" formatCode="0_);[Red]\(0\)"/>
  </numFmts>
  <fonts count="14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돋움"/>
      <family val="3"/>
      <charset val="129"/>
    </font>
    <font>
      <b/>
      <sz val="14"/>
      <name val="굴림체"/>
      <family val="3"/>
      <charset val="129"/>
    </font>
    <font>
      <sz val="11"/>
      <name val="굴림체"/>
      <family val="3"/>
      <charset val="129"/>
    </font>
    <font>
      <sz val="12"/>
      <name val="굴림체"/>
      <family val="3"/>
      <charset val="129"/>
    </font>
    <font>
      <b/>
      <sz val="11"/>
      <name val="굴림체"/>
      <family val="3"/>
      <charset val="129"/>
    </font>
    <font>
      <sz val="10"/>
      <name val="굴림체"/>
      <family val="3"/>
      <charset val="129"/>
    </font>
    <font>
      <sz val="11"/>
      <color theme="1"/>
      <name val="굴림체"/>
      <family val="3"/>
      <charset val="129"/>
    </font>
    <font>
      <b/>
      <sz val="18"/>
      <name val="굴림체"/>
      <family val="3"/>
      <charset val="129"/>
    </font>
    <font>
      <b/>
      <sz val="22"/>
      <name val="굴림체"/>
      <family val="3"/>
      <charset val="129"/>
    </font>
    <font>
      <sz val="11"/>
      <color indexed="8"/>
      <name val="굴림체"/>
      <family val="3"/>
      <charset val="129"/>
    </font>
    <font>
      <b/>
      <sz val="11"/>
      <color theme="1"/>
      <name val="굴림체"/>
      <family val="3"/>
      <charset val="129"/>
    </font>
    <font>
      <b/>
      <sz val="1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508">
    <xf numFmtId="0" fontId="0" fillId="0" borderId="0" xfId="0">
      <alignment vertical="center"/>
    </xf>
    <xf numFmtId="0" fontId="0" fillId="0" borderId="0" xfId="0" applyBorder="1">
      <alignment vertical="center"/>
    </xf>
    <xf numFmtId="178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4" fillId="2" borderId="13" xfId="0" applyFont="1" applyFill="1" applyBorder="1" applyAlignment="1">
      <alignment horizontal="center" vertical="center"/>
    </xf>
    <xf numFmtId="178" fontId="6" fillId="0" borderId="14" xfId="0" applyNumberFormat="1" applyFont="1" applyBorder="1" applyAlignment="1">
      <alignment horizontal="right" vertical="center" wrapText="1"/>
    </xf>
    <xf numFmtId="3" fontId="6" fillId="0" borderId="14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center" vertical="center"/>
    </xf>
    <xf numFmtId="0" fontId="4" fillId="0" borderId="26" xfId="0" applyFont="1" applyBorder="1">
      <alignment vertical="center"/>
    </xf>
    <xf numFmtId="3" fontId="4" fillId="0" borderId="5" xfId="0" applyNumberFormat="1" applyFont="1" applyBorder="1" applyAlignment="1">
      <alignment horizontal="right" vertical="center"/>
    </xf>
    <xf numFmtId="180" fontId="4" fillId="0" borderId="30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horizontal="right" vertical="center"/>
    </xf>
    <xf numFmtId="180" fontId="4" fillId="0" borderId="20" xfId="0" applyNumberFormat="1" applyFont="1" applyBorder="1" applyAlignment="1">
      <alignment horizontal="right" vertical="center" wrapText="1"/>
    </xf>
    <xf numFmtId="180" fontId="4" fillId="0" borderId="4" xfId="0" applyNumberFormat="1" applyFont="1" applyBorder="1" applyAlignment="1">
      <alignment horizontal="right" vertical="center" wrapText="1"/>
    </xf>
    <xf numFmtId="176" fontId="4" fillId="0" borderId="21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180" fontId="4" fillId="0" borderId="10" xfId="0" applyNumberFormat="1" applyFont="1" applyBorder="1" applyAlignment="1">
      <alignment horizontal="right" vertical="center" wrapText="1"/>
    </xf>
    <xf numFmtId="176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>
      <alignment vertical="center"/>
    </xf>
    <xf numFmtId="0" fontId="4" fillId="0" borderId="0" xfId="0" applyFont="1" applyBorder="1">
      <alignment vertical="center"/>
    </xf>
    <xf numFmtId="180" fontId="4" fillId="0" borderId="27" xfId="0" applyNumberFormat="1" applyFont="1" applyBorder="1">
      <alignment vertical="center"/>
    </xf>
    <xf numFmtId="180" fontId="4" fillId="0" borderId="5" xfId="0" applyNumberFormat="1" applyFont="1" applyBorder="1" applyAlignment="1">
      <alignment horizontal="right" vertical="center" wrapText="1"/>
    </xf>
    <xf numFmtId="176" fontId="4" fillId="0" borderId="25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0" fontId="4" fillId="0" borderId="0" xfId="0" applyFont="1" applyFill="1" applyBorder="1">
      <alignment vertical="center"/>
    </xf>
    <xf numFmtId="178" fontId="4" fillId="0" borderId="4" xfId="0" applyNumberFormat="1" applyFont="1" applyBorder="1" applyAlignment="1">
      <alignment horizontal="right" vertical="center" wrapText="1"/>
    </xf>
    <xf numFmtId="3" fontId="4" fillId="0" borderId="20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left" vertical="center"/>
    </xf>
    <xf numFmtId="180" fontId="4" fillId="0" borderId="27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80" fontId="4" fillId="0" borderId="28" xfId="0" applyNumberFormat="1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3" xfId="0" applyFont="1" applyBorder="1" applyAlignment="1">
      <alignment horizontal="right" vertical="center"/>
    </xf>
    <xf numFmtId="3" fontId="4" fillId="0" borderId="25" xfId="0" applyNumberFormat="1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0" fontId="4" fillId="0" borderId="28" xfId="0" applyNumberFormat="1" applyFont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180" fontId="4" fillId="0" borderId="27" xfId="0" applyNumberFormat="1" applyFont="1" applyFill="1" applyBorder="1">
      <alignment vertical="center"/>
    </xf>
    <xf numFmtId="176" fontId="4" fillId="0" borderId="16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Fill="1" applyBorder="1">
      <alignment vertical="center"/>
    </xf>
    <xf numFmtId="180" fontId="8" fillId="0" borderId="27" xfId="0" applyNumberFormat="1" applyFont="1" applyBorder="1">
      <alignment vertical="center"/>
    </xf>
    <xf numFmtId="3" fontId="8" fillId="0" borderId="0" xfId="0" applyNumberFormat="1" applyFont="1" applyBorder="1">
      <alignment vertical="center"/>
    </xf>
    <xf numFmtId="41" fontId="8" fillId="0" borderId="0" xfId="1" applyFont="1" applyBorder="1">
      <alignment vertical="center"/>
    </xf>
    <xf numFmtId="41" fontId="8" fillId="0" borderId="27" xfId="1" applyFont="1" applyBorder="1">
      <alignment vertical="center"/>
    </xf>
    <xf numFmtId="0" fontId="8" fillId="0" borderId="0" xfId="0" applyFont="1" applyFill="1" applyBorder="1" applyAlignment="1">
      <alignment horizontal="center" vertical="center"/>
    </xf>
    <xf numFmtId="41" fontId="8" fillId="0" borderId="0" xfId="1" applyFont="1" applyFill="1" applyBorder="1">
      <alignment vertical="center"/>
    </xf>
    <xf numFmtId="176" fontId="4" fillId="0" borderId="3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0" xfId="0" applyNumberFormat="1" applyFo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3" fontId="4" fillId="0" borderId="17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177" fontId="4" fillId="0" borderId="4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left" vertical="center"/>
    </xf>
    <xf numFmtId="178" fontId="4" fillId="0" borderId="21" xfId="0" applyNumberFormat="1" applyFont="1" applyBorder="1" applyAlignment="1">
      <alignment horizontal="right" vertical="center"/>
    </xf>
    <xf numFmtId="178" fontId="4" fillId="0" borderId="28" xfId="0" applyNumberFormat="1" applyFont="1" applyBorder="1" applyAlignment="1">
      <alignment horizontal="right" vertical="center"/>
    </xf>
    <xf numFmtId="176" fontId="4" fillId="0" borderId="15" xfId="0" applyNumberFormat="1" applyFont="1" applyBorder="1" applyAlignment="1">
      <alignment horizontal="left"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27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178" fontId="4" fillId="0" borderId="0" xfId="0" applyNumberFormat="1" applyFont="1">
      <alignment vertical="center"/>
    </xf>
    <xf numFmtId="181" fontId="4" fillId="0" borderId="0" xfId="0" applyNumberFormat="1" applyFont="1" applyAlignment="1">
      <alignment horizontal="right" vertical="center"/>
    </xf>
    <xf numFmtId="3" fontId="4" fillId="0" borderId="0" xfId="0" applyNumberFormat="1" applyFont="1">
      <alignment vertical="center"/>
    </xf>
    <xf numFmtId="0" fontId="11" fillId="2" borderId="3" xfId="0" applyFont="1" applyFill="1" applyBorder="1" applyAlignment="1">
      <alignment horizontal="center" vertical="center" wrapText="1"/>
    </xf>
    <xf numFmtId="178" fontId="4" fillId="2" borderId="4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180" fontId="4" fillId="0" borderId="2" xfId="0" applyNumberFormat="1" applyFont="1" applyBorder="1" applyAlignment="1">
      <alignment horizontal="right" vertical="center"/>
    </xf>
    <xf numFmtId="0" fontId="4" fillId="0" borderId="11" xfId="0" applyFont="1" applyBorder="1">
      <alignment vertical="center"/>
    </xf>
    <xf numFmtId="0" fontId="4" fillId="0" borderId="3" xfId="0" applyFont="1" applyBorder="1">
      <alignment vertical="center"/>
    </xf>
    <xf numFmtId="178" fontId="4" fillId="0" borderId="3" xfId="0" applyNumberFormat="1" applyFont="1" applyBorder="1">
      <alignment vertical="center"/>
    </xf>
    <xf numFmtId="176" fontId="4" fillId="0" borderId="0" xfId="0" applyNumberFormat="1" applyFont="1" applyAlignment="1">
      <alignment horizontal="center" vertical="center"/>
    </xf>
    <xf numFmtId="177" fontId="4" fillId="0" borderId="15" xfId="0" applyNumberFormat="1" applyFont="1" applyBorder="1" applyAlignment="1">
      <alignment horizontal="right" vertical="center" wrapText="1"/>
    </xf>
    <xf numFmtId="176" fontId="4" fillId="3" borderId="22" xfId="0" applyNumberFormat="1" applyFont="1" applyFill="1" applyBorder="1" applyAlignment="1">
      <alignment horizontal="center" vertical="center"/>
    </xf>
    <xf numFmtId="0" fontId="4" fillId="3" borderId="22" xfId="0" applyFont="1" applyFill="1" applyBorder="1">
      <alignment vertical="center"/>
    </xf>
    <xf numFmtId="3" fontId="8" fillId="3" borderId="22" xfId="0" applyNumberFormat="1" applyFont="1" applyFill="1" applyBorder="1">
      <alignment vertical="center"/>
    </xf>
    <xf numFmtId="0" fontId="8" fillId="3" borderId="22" xfId="0" applyFont="1" applyFill="1" applyBorder="1">
      <alignment vertical="center"/>
    </xf>
    <xf numFmtId="176" fontId="4" fillId="3" borderId="22" xfId="0" applyNumberFormat="1" applyFont="1" applyFill="1" applyBorder="1" applyAlignment="1">
      <alignment horizontal="left" vertical="center"/>
    </xf>
    <xf numFmtId="3" fontId="6" fillId="3" borderId="14" xfId="0" applyNumberFormat="1" applyFont="1" applyFill="1" applyBorder="1" applyAlignment="1">
      <alignment horizontal="right" vertical="center"/>
    </xf>
    <xf numFmtId="3" fontId="6" fillId="3" borderId="18" xfId="0" applyNumberFormat="1" applyFont="1" applyFill="1" applyBorder="1" applyAlignment="1">
      <alignment vertical="center" wrapText="1"/>
    </xf>
    <xf numFmtId="3" fontId="6" fillId="3" borderId="26" xfId="0" applyNumberFormat="1" applyFont="1" applyFill="1" applyBorder="1" applyAlignment="1">
      <alignment vertical="center" wrapText="1"/>
    </xf>
    <xf numFmtId="3" fontId="4" fillId="0" borderId="19" xfId="0" applyNumberFormat="1" applyFont="1" applyBorder="1" applyAlignment="1">
      <alignment horizontal="right" vertical="center"/>
    </xf>
    <xf numFmtId="41" fontId="4" fillId="0" borderId="15" xfId="1" applyFont="1" applyBorder="1" applyAlignment="1">
      <alignment vertical="center"/>
    </xf>
    <xf numFmtId="41" fontId="4" fillId="0" borderId="10" xfId="1" applyFont="1" applyBorder="1" applyAlignment="1">
      <alignment horizontal="right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80" fontId="4" fillId="0" borderId="24" xfId="0" applyNumberFormat="1" applyFont="1" applyBorder="1" applyAlignment="1">
      <alignment vertical="center"/>
    </xf>
    <xf numFmtId="176" fontId="4" fillId="0" borderId="52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right" vertical="center" wrapText="1"/>
    </xf>
    <xf numFmtId="41" fontId="4" fillId="0" borderId="0" xfId="1" applyFont="1" applyBorder="1">
      <alignment vertical="center"/>
    </xf>
    <xf numFmtId="0" fontId="4" fillId="0" borderId="52" xfId="0" applyFont="1" applyBorder="1" applyAlignment="1">
      <alignment horizontal="center" vertical="center"/>
    </xf>
    <xf numFmtId="179" fontId="4" fillId="0" borderId="10" xfId="0" applyNumberFormat="1" applyFont="1" applyBorder="1" applyAlignment="1">
      <alignment horizontal="right" vertical="center" wrapText="1"/>
    </xf>
    <xf numFmtId="180" fontId="4" fillId="0" borderId="0" xfId="0" applyNumberFormat="1" applyFont="1" applyBorder="1" applyAlignment="1">
      <alignment horizontal="right" vertical="center" wrapText="1"/>
    </xf>
    <xf numFmtId="180" fontId="4" fillId="0" borderId="15" xfId="1" applyNumberFormat="1" applyFont="1" applyBorder="1" applyAlignment="1">
      <alignment vertical="center"/>
    </xf>
    <xf numFmtId="180" fontId="4" fillId="0" borderId="20" xfId="0" applyNumberFormat="1" applyFont="1" applyBorder="1" applyAlignment="1">
      <alignment horizontal="right" vertical="center"/>
    </xf>
    <xf numFmtId="180" fontId="4" fillId="0" borderId="15" xfId="0" applyNumberFormat="1" applyFont="1" applyBorder="1" applyAlignment="1">
      <alignment horizontal="right" vertical="center"/>
    </xf>
    <xf numFmtId="180" fontId="6" fillId="0" borderId="14" xfId="0" applyNumberFormat="1" applyFont="1" applyBorder="1" applyAlignment="1">
      <alignment horizontal="right" vertical="center" wrapText="1"/>
    </xf>
    <xf numFmtId="180" fontId="4" fillId="3" borderId="4" xfId="0" applyNumberFormat="1" applyFont="1" applyFill="1" applyBorder="1" applyAlignment="1">
      <alignment horizontal="right" vertical="center" wrapText="1"/>
    </xf>
    <xf numFmtId="180" fontId="4" fillId="0" borderId="4" xfId="0" applyNumberFormat="1" applyFont="1" applyBorder="1" applyAlignment="1">
      <alignment horizontal="right" vertical="center"/>
    </xf>
    <xf numFmtId="180" fontId="4" fillId="0" borderId="4" xfId="1" applyNumberFormat="1" applyFont="1" applyBorder="1" applyAlignment="1">
      <alignment horizontal="right" vertical="center" wrapText="1"/>
    </xf>
    <xf numFmtId="180" fontId="4" fillId="0" borderId="10" xfId="0" applyNumberFormat="1" applyFont="1" applyBorder="1" applyAlignment="1">
      <alignment horizontal="right" vertical="center"/>
    </xf>
    <xf numFmtId="180" fontId="4" fillId="0" borderId="10" xfId="1" applyNumberFormat="1" applyFont="1" applyBorder="1" applyAlignment="1">
      <alignment horizontal="right" vertical="center" wrapText="1"/>
    </xf>
    <xf numFmtId="180" fontId="6" fillId="3" borderId="14" xfId="0" applyNumberFormat="1" applyFont="1" applyFill="1" applyBorder="1" applyAlignment="1">
      <alignment horizontal="right" vertical="center"/>
    </xf>
    <xf numFmtId="180" fontId="4" fillId="0" borderId="2" xfId="1" applyNumberFormat="1" applyFont="1" applyBorder="1" applyAlignment="1">
      <alignment horizontal="right" vertical="center" wrapText="1"/>
    </xf>
    <xf numFmtId="180" fontId="6" fillId="0" borderId="34" xfId="0" applyNumberFormat="1" applyFont="1" applyBorder="1" applyAlignment="1">
      <alignment horizontal="right" vertical="center" wrapText="1"/>
    </xf>
    <xf numFmtId="180" fontId="4" fillId="0" borderId="35" xfId="1" applyNumberFormat="1" applyFont="1" applyBorder="1" applyAlignment="1">
      <alignment horizontal="right" vertical="center" wrapText="1"/>
    </xf>
    <xf numFmtId="180" fontId="4" fillId="0" borderId="36" xfId="1" applyNumberFormat="1" applyFont="1" applyBorder="1" applyAlignment="1">
      <alignment horizontal="right" vertical="center" wrapText="1"/>
    </xf>
    <xf numFmtId="180" fontId="4" fillId="0" borderId="36" xfId="0" applyNumberFormat="1" applyFont="1" applyBorder="1" applyAlignment="1">
      <alignment horizontal="right" vertical="center" wrapText="1"/>
    </xf>
    <xf numFmtId="180" fontId="4" fillId="0" borderId="53" xfId="0" applyNumberFormat="1" applyFont="1" applyBorder="1" applyAlignment="1">
      <alignment horizontal="right" vertical="center" wrapText="1"/>
    </xf>
    <xf numFmtId="180" fontId="4" fillId="3" borderId="24" xfId="0" applyNumberFormat="1" applyFont="1" applyFill="1" applyBorder="1">
      <alignment vertical="center"/>
    </xf>
    <xf numFmtId="180" fontId="4" fillId="0" borderId="10" xfId="1" applyNumberFormat="1" applyFont="1" applyBorder="1" applyAlignment="1">
      <alignment vertical="center"/>
    </xf>
    <xf numFmtId="180" fontId="4" fillId="0" borderId="5" xfId="0" applyNumberFormat="1" applyFont="1" applyBorder="1" applyAlignment="1">
      <alignment vertical="center" wrapText="1"/>
    </xf>
    <xf numFmtId="180" fontId="4" fillId="0" borderId="2" xfId="0" applyNumberFormat="1" applyFont="1" applyBorder="1" applyAlignment="1">
      <alignment horizontal="right" vertical="center" wrapText="1"/>
    </xf>
    <xf numFmtId="180" fontId="4" fillId="0" borderId="15" xfId="0" applyNumberFormat="1" applyFont="1" applyBorder="1" applyAlignment="1">
      <alignment horizontal="right" vertical="center" wrapText="1"/>
    </xf>
    <xf numFmtId="178" fontId="4" fillId="0" borderId="4" xfId="0" applyNumberFormat="1" applyFont="1" applyBorder="1" applyAlignment="1">
      <alignment horizontal="right" vertical="center"/>
    </xf>
    <xf numFmtId="41" fontId="4" fillId="0" borderId="0" xfId="1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4" fillId="0" borderId="21" xfId="0" applyNumberFormat="1" applyFont="1" applyBorder="1" applyAlignment="1">
      <alignment horizontal="left" vertical="center"/>
    </xf>
    <xf numFmtId="0" fontId="4" fillId="4" borderId="0" xfId="0" applyFont="1" applyFill="1" applyBorder="1">
      <alignment vertical="center"/>
    </xf>
    <xf numFmtId="41" fontId="4" fillId="0" borderId="10" xfId="1" applyFont="1" applyBorder="1" applyAlignment="1">
      <alignment vertical="center"/>
    </xf>
    <xf numFmtId="180" fontId="4" fillId="0" borderId="0" xfId="1" applyNumberFormat="1" applyFont="1" applyBorder="1" applyAlignment="1">
      <alignment vertical="center"/>
    </xf>
    <xf numFmtId="180" fontId="4" fillId="0" borderId="5" xfId="1" applyNumberFormat="1" applyFont="1" applyBorder="1" applyAlignment="1">
      <alignment vertical="center"/>
    </xf>
    <xf numFmtId="176" fontId="8" fillId="4" borderId="0" xfId="0" applyNumberFormat="1" applyFont="1" applyFill="1" applyBorder="1" applyAlignment="1">
      <alignment vertical="center"/>
    </xf>
    <xf numFmtId="3" fontId="8" fillId="4" borderId="0" xfId="0" applyNumberFormat="1" applyFont="1" applyFill="1" applyBorder="1">
      <alignment vertical="center"/>
    </xf>
    <xf numFmtId="0" fontId="8" fillId="4" borderId="0" xfId="0" applyFont="1" applyFill="1" applyBorder="1">
      <alignment vertical="center"/>
    </xf>
    <xf numFmtId="180" fontId="8" fillId="4" borderId="27" xfId="0" applyNumberFormat="1" applyFont="1" applyFill="1" applyBorder="1">
      <alignment vertical="center"/>
    </xf>
    <xf numFmtId="41" fontId="4" fillId="0" borderId="5" xfId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41" fontId="8" fillId="0" borderId="0" xfId="1" applyFont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176" fontId="8" fillId="4" borderId="15" xfId="0" applyNumberFormat="1" applyFont="1" applyFill="1" applyBorder="1" applyAlignment="1">
      <alignment horizontal="left" vertical="center"/>
    </xf>
    <xf numFmtId="178" fontId="4" fillId="4" borderId="0" xfId="0" applyNumberFormat="1" applyFont="1" applyFill="1" applyBorder="1" applyAlignment="1">
      <alignment horizontal="right" vertical="center"/>
    </xf>
    <xf numFmtId="178" fontId="4" fillId="4" borderId="27" xfId="0" applyNumberFormat="1" applyFont="1" applyFill="1" applyBorder="1" applyAlignment="1">
      <alignment vertical="center"/>
    </xf>
    <xf numFmtId="0" fontId="4" fillId="4" borderId="21" xfId="0" applyFont="1" applyFill="1" applyBorder="1">
      <alignment vertical="center"/>
    </xf>
    <xf numFmtId="0" fontId="4" fillId="4" borderId="21" xfId="0" applyFont="1" applyFill="1" applyBorder="1" applyAlignment="1">
      <alignment horizontal="center" vertical="center"/>
    </xf>
    <xf numFmtId="180" fontId="4" fillId="4" borderId="28" xfId="0" applyNumberFormat="1" applyFont="1" applyFill="1" applyBorder="1">
      <alignment vertical="center"/>
    </xf>
    <xf numFmtId="3" fontId="8" fillId="4" borderId="21" xfId="0" applyNumberFormat="1" applyFont="1" applyFill="1" applyBorder="1">
      <alignment vertical="center"/>
    </xf>
    <xf numFmtId="0" fontId="8" fillId="4" borderId="21" xfId="0" applyFont="1" applyFill="1" applyBorder="1">
      <alignment vertical="center"/>
    </xf>
    <xf numFmtId="0" fontId="8" fillId="4" borderId="21" xfId="0" applyFont="1" applyFill="1" applyBorder="1" applyAlignment="1">
      <alignment horizontal="center" vertical="center"/>
    </xf>
    <xf numFmtId="180" fontId="8" fillId="4" borderId="28" xfId="0" applyNumberFormat="1" applyFont="1" applyFill="1" applyBorder="1">
      <alignment vertical="center"/>
    </xf>
    <xf numFmtId="3" fontId="8" fillId="4" borderId="25" xfId="0" applyNumberFormat="1" applyFont="1" applyFill="1" applyBorder="1">
      <alignment vertical="center"/>
    </xf>
    <xf numFmtId="0" fontId="8" fillId="4" borderId="25" xfId="0" applyFont="1" applyFill="1" applyBorder="1">
      <alignment vertical="center"/>
    </xf>
    <xf numFmtId="0" fontId="4" fillId="4" borderId="25" xfId="0" applyFont="1" applyFill="1" applyBorder="1">
      <alignment vertical="center"/>
    </xf>
    <xf numFmtId="0" fontId="8" fillId="4" borderId="25" xfId="0" applyFont="1" applyFill="1" applyBorder="1" applyAlignment="1">
      <alignment horizontal="center" vertical="center"/>
    </xf>
    <xf numFmtId="41" fontId="4" fillId="4" borderId="0" xfId="1" applyFont="1" applyFill="1" applyBorder="1">
      <alignment vertical="center"/>
    </xf>
    <xf numFmtId="176" fontId="4" fillId="4" borderId="0" xfId="0" applyNumberFormat="1" applyFont="1" applyFill="1" applyBorder="1" applyAlignment="1">
      <alignment vertical="center"/>
    </xf>
    <xf numFmtId="3" fontId="4" fillId="4" borderId="0" xfId="0" applyNumberFormat="1" applyFont="1" applyFill="1" applyBorder="1">
      <alignment vertical="center"/>
    </xf>
    <xf numFmtId="0" fontId="4" fillId="4" borderId="0" xfId="0" applyFont="1" applyFill="1" applyBorder="1" applyAlignment="1">
      <alignment horizontal="center" vertical="center"/>
    </xf>
    <xf numFmtId="180" fontId="4" fillId="4" borderId="27" xfId="0" applyNumberFormat="1" applyFont="1" applyFill="1" applyBorder="1">
      <alignment vertical="center"/>
    </xf>
    <xf numFmtId="176" fontId="4" fillId="4" borderId="21" xfId="0" applyNumberFormat="1" applyFont="1" applyFill="1" applyBorder="1" applyAlignment="1">
      <alignment horizontal="center" vertical="center"/>
    </xf>
    <xf numFmtId="49" fontId="4" fillId="4" borderId="0" xfId="0" applyNumberFormat="1" applyFont="1" applyFill="1" applyBorder="1" applyAlignment="1">
      <alignment horizontal="right" vertical="center"/>
    </xf>
    <xf numFmtId="176" fontId="4" fillId="4" borderId="0" xfId="0" applyNumberFormat="1" applyFont="1" applyFill="1" applyBorder="1" applyAlignment="1">
      <alignment horizontal="center" vertical="center"/>
    </xf>
    <xf numFmtId="49" fontId="8" fillId="4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4" fillId="0" borderId="26" xfId="0" applyNumberFormat="1" applyFont="1" applyBorder="1" applyAlignment="1">
      <alignment horizontal="right" vertical="center"/>
    </xf>
    <xf numFmtId="49" fontId="4" fillId="3" borderId="22" xfId="0" applyNumberFormat="1" applyFont="1" applyFill="1" applyBorder="1" applyAlignment="1">
      <alignment horizontal="right" vertical="center"/>
    </xf>
    <xf numFmtId="49" fontId="4" fillId="0" borderId="21" xfId="0" applyNumberFormat="1" applyFont="1" applyBorder="1" applyAlignment="1">
      <alignment horizontal="right" vertical="center"/>
    </xf>
    <xf numFmtId="49" fontId="4" fillId="4" borderId="21" xfId="0" applyNumberFormat="1" applyFont="1" applyFill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25" xfId="0" applyNumberFormat="1" applyFont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22" xfId="0" applyNumberFormat="1" applyFont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right" vertical="center"/>
    </xf>
    <xf numFmtId="49" fontId="8" fillId="4" borderId="21" xfId="0" applyNumberFormat="1" applyFont="1" applyFill="1" applyBorder="1" applyAlignment="1">
      <alignment horizontal="right" vertical="center"/>
    </xf>
    <xf numFmtId="49" fontId="8" fillId="4" borderId="25" xfId="0" applyNumberFormat="1" applyFont="1" applyFill="1" applyBorder="1" applyAlignment="1">
      <alignment horizontal="right" vertical="center"/>
    </xf>
    <xf numFmtId="49" fontId="8" fillId="0" borderId="0" xfId="1" applyNumberFormat="1" applyFont="1" applyBorder="1" applyAlignment="1">
      <alignment horizontal="right" vertical="center"/>
    </xf>
    <xf numFmtId="49" fontId="8" fillId="3" borderId="22" xfId="0" applyNumberFormat="1" applyFont="1" applyFill="1" applyBorder="1" applyAlignment="1">
      <alignment horizontal="right" vertical="center"/>
    </xf>
    <xf numFmtId="176" fontId="4" fillId="3" borderId="21" xfId="0" applyNumberFormat="1" applyFont="1" applyFill="1" applyBorder="1" applyAlignment="1">
      <alignment vertical="center"/>
    </xf>
    <xf numFmtId="49" fontId="4" fillId="3" borderId="21" xfId="0" applyNumberFormat="1" applyFont="1" applyFill="1" applyBorder="1" applyAlignment="1">
      <alignment horizontal="right" vertical="center"/>
    </xf>
    <xf numFmtId="176" fontId="4" fillId="3" borderId="21" xfId="0" applyNumberFormat="1" applyFont="1" applyFill="1" applyBorder="1" applyAlignment="1">
      <alignment horizontal="center" vertical="center"/>
    </xf>
    <xf numFmtId="180" fontId="4" fillId="3" borderId="28" xfId="0" applyNumberFormat="1" applyFont="1" applyFill="1" applyBorder="1" applyAlignment="1">
      <alignment vertical="center"/>
    </xf>
    <xf numFmtId="176" fontId="4" fillId="3" borderId="4" xfId="0" applyNumberFormat="1" applyFont="1" applyFill="1" applyBorder="1" applyAlignment="1">
      <alignment horizontal="center" vertical="center" wrapText="1"/>
    </xf>
    <xf numFmtId="3" fontId="4" fillId="3" borderId="20" xfId="0" applyNumberFormat="1" applyFont="1" applyFill="1" applyBorder="1" applyAlignment="1">
      <alignment horizontal="right" vertical="center"/>
    </xf>
    <xf numFmtId="176" fontId="4" fillId="3" borderId="21" xfId="0" applyNumberFormat="1" applyFont="1" applyFill="1" applyBorder="1" applyAlignment="1">
      <alignment horizontal="left" vertical="center"/>
    </xf>
    <xf numFmtId="3" fontId="8" fillId="3" borderId="21" xfId="0" applyNumberFormat="1" applyFont="1" applyFill="1" applyBorder="1">
      <alignment vertical="center"/>
    </xf>
    <xf numFmtId="0" fontId="8" fillId="3" borderId="21" xfId="0" applyFont="1" applyFill="1" applyBorder="1">
      <alignment vertical="center"/>
    </xf>
    <xf numFmtId="0" fontId="4" fillId="3" borderId="21" xfId="0" applyFont="1" applyFill="1" applyBorder="1">
      <alignment vertical="center"/>
    </xf>
    <xf numFmtId="49" fontId="8" fillId="3" borderId="21" xfId="0" applyNumberFormat="1" applyFont="1" applyFill="1" applyBorder="1" applyAlignment="1">
      <alignment horizontal="right" vertical="center"/>
    </xf>
    <xf numFmtId="0" fontId="8" fillId="3" borderId="21" xfId="0" applyFont="1" applyFill="1" applyBorder="1" applyAlignment="1">
      <alignment horizontal="center" vertical="center"/>
    </xf>
    <xf numFmtId="180" fontId="8" fillId="3" borderId="28" xfId="0" applyNumberFormat="1" applyFont="1" applyFill="1" applyBorder="1">
      <alignment vertical="center"/>
    </xf>
    <xf numFmtId="176" fontId="4" fillId="4" borderId="4" xfId="0" applyNumberFormat="1" applyFont="1" applyFill="1" applyBorder="1" applyAlignment="1">
      <alignment horizontal="center" vertical="center" wrapText="1"/>
    </xf>
    <xf numFmtId="3" fontId="4" fillId="4" borderId="20" xfId="0" applyNumberFormat="1" applyFont="1" applyFill="1" applyBorder="1" applyAlignment="1">
      <alignment horizontal="right" vertical="center"/>
    </xf>
    <xf numFmtId="180" fontId="4" fillId="4" borderId="4" xfId="0" applyNumberFormat="1" applyFont="1" applyFill="1" applyBorder="1" applyAlignment="1">
      <alignment horizontal="right" vertical="center" wrapText="1"/>
    </xf>
    <xf numFmtId="176" fontId="4" fillId="4" borderId="21" xfId="0" applyNumberFormat="1" applyFont="1" applyFill="1" applyBorder="1" applyAlignment="1">
      <alignment horizontal="left" vertical="center"/>
    </xf>
    <xf numFmtId="176" fontId="4" fillId="4" borderId="3" xfId="0" applyNumberFormat="1" applyFont="1" applyFill="1" applyBorder="1" applyAlignment="1">
      <alignment horizontal="center" vertical="center"/>
    </xf>
    <xf numFmtId="3" fontId="4" fillId="4" borderId="3" xfId="0" applyNumberFormat="1" applyFont="1" applyFill="1" applyBorder="1" applyAlignment="1">
      <alignment horizontal="right" vertical="center"/>
    </xf>
    <xf numFmtId="179" fontId="4" fillId="4" borderId="3" xfId="0" applyNumberFormat="1" applyFont="1" applyFill="1" applyBorder="1" applyAlignment="1">
      <alignment horizontal="right" vertical="center"/>
    </xf>
    <xf numFmtId="176" fontId="4" fillId="0" borderId="52" xfId="0" applyNumberFormat="1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180" fontId="0" fillId="0" borderId="0" xfId="0" applyNumberFormat="1">
      <alignment vertical="center"/>
    </xf>
    <xf numFmtId="0" fontId="7" fillId="4" borderId="9" xfId="0" applyFont="1" applyFill="1" applyBorder="1" applyAlignment="1">
      <alignment horizontal="center" vertical="center"/>
    </xf>
    <xf numFmtId="3" fontId="6" fillId="3" borderId="19" xfId="0" applyNumberFormat="1" applyFont="1" applyFill="1" applyBorder="1" applyAlignment="1">
      <alignment horizontal="right" vertical="center"/>
    </xf>
    <xf numFmtId="180" fontId="6" fillId="3" borderId="2" xfId="0" applyNumberFormat="1" applyFont="1" applyFill="1" applyBorder="1" applyAlignment="1">
      <alignment horizontal="right" vertical="center" wrapText="1"/>
    </xf>
    <xf numFmtId="3" fontId="6" fillId="3" borderId="20" xfId="0" applyNumberFormat="1" applyFont="1" applyFill="1" applyBorder="1" applyAlignment="1">
      <alignment horizontal="right" vertical="center"/>
    </xf>
    <xf numFmtId="180" fontId="6" fillId="3" borderId="4" xfId="0" applyNumberFormat="1" applyFont="1" applyFill="1" applyBorder="1" applyAlignment="1">
      <alignment horizontal="right" vertical="center" wrapText="1"/>
    </xf>
    <xf numFmtId="180" fontId="12" fillId="3" borderId="24" xfId="0" applyNumberFormat="1" applyFont="1" applyFill="1" applyBorder="1">
      <alignment vertical="center"/>
    </xf>
    <xf numFmtId="180" fontId="12" fillId="3" borderId="28" xfId="0" applyNumberFormat="1" applyFont="1" applyFill="1" applyBorder="1">
      <alignment vertical="center"/>
    </xf>
    <xf numFmtId="0" fontId="6" fillId="4" borderId="21" xfId="0" applyFont="1" applyFill="1" applyBorder="1">
      <alignment vertical="center"/>
    </xf>
    <xf numFmtId="49" fontId="6" fillId="4" borderId="21" xfId="0" applyNumberFormat="1" applyFont="1" applyFill="1" applyBorder="1" applyAlignment="1">
      <alignment horizontal="right" vertical="center"/>
    </xf>
    <xf numFmtId="0" fontId="6" fillId="4" borderId="21" xfId="0" applyFont="1" applyFill="1" applyBorder="1" applyAlignment="1">
      <alignment horizontal="center" vertical="center"/>
    </xf>
    <xf numFmtId="176" fontId="12" fillId="0" borderId="0" xfId="0" applyNumberFormat="1" applyFont="1" applyBorder="1" applyAlignment="1">
      <alignment vertical="center"/>
    </xf>
    <xf numFmtId="0" fontId="12" fillId="0" borderId="0" xfId="0" applyFont="1" applyBorder="1">
      <alignment vertical="center"/>
    </xf>
    <xf numFmtId="0" fontId="6" fillId="0" borderId="0" xfId="0" applyFont="1" applyBorder="1">
      <alignment vertical="center"/>
    </xf>
    <xf numFmtId="49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180" fontId="6" fillId="0" borderId="27" xfId="0" applyNumberFormat="1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76" fontId="4" fillId="4" borderId="20" xfId="0" applyNumberFormat="1" applyFont="1" applyFill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horizontal="right" vertical="center" wrapText="1"/>
    </xf>
    <xf numFmtId="178" fontId="4" fillId="0" borderId="52" xfId="0" applyNumberFormat="1" applyFont="1" applyBorder="1" applyAlignment="1">
      <alignment horizontal="right" vertical="center" wrapText="1"/>
    </xf>
    <xf numFmtId="180" fontId="4" fillId="0" borderId="52" xfId="1" applyNumberFormat="1" applyFont="1" applyBorder="1" applyAlignment="1">
      <alignment vertical="center"/>
    </xf>
    <xf numFmtId="179" fontId="4" fillId="0" borderId="15" xfId="0" applyNumberFormat="1" applyFont="1" applyBorder="1" applyAlignment="1">
      <alignment horizontal="right" vertical="center" wrapText="1"/>
    </xf>
    <xf numFmtId="178" fontId="4" fillId="0" borderId="20" xfId="0" applyNumberFormat="1" applyFont="1" applyBorder="1" applyAlignment="1">
      <alignment vertical="center"/>
    </xf>
    <xf numFmtId="176" fontId="4" fillId="4" borderId="15" xfId="0" applyNumberFormat="1" applyFont="1" applyFill="1" applyBorder="1" applyAlignment="1">
      <alignment vertical="center"/>
    </xf>
    <xf numFmtId="176" fontId="4" fillId="4" borderId="20" xfId="0" applyNumberFormat="1" applyFont="1" applyFill="1" applyBorder="1" applyAlignment="1">
      <alignment vertical="center"/>
    </xf>
    <xf numFmtId="3" fontId="4" fillId="4" borderId="21" xfId="0" applyNumberFormat="1" applyFont="1" applyFill="1" applyBorder="1">
      <alignment vertical="center"/>
    </xf>
    <xf numFmtId="176" fontId="4" fillId="4" borderId="23" xfId="0" applyNumberFormat="1" applyFont="1" applyFill="1" applyBorder="1" applyAlignment="1">
      <alignment vertical="center"/>
    </xf>
    <xf numFmtId="3" fontId="4" fillId="4" borderId="25" xfId="0" applyNumberFormat="1" applyFont="1" applyFill="1" applyBorder="1">
      <alignment vertical="center"/>
    </xf>
    <xf numFmtId="49" fontId="4" fillId="4" borderId="25" xfId="0" applyNumberFormat="1" applyFont="1" applyFill="1" applyBorder="1" applyAlignment="1">
      <alignment horizontal="right" vertical="center"/>
    </xf>
    <xf numFmtId="0" fontId="4" fillId="4" borderId="25" xfId="0" applyFont="1" applyFill="1" applyBorder="1" applyAlignment="1">
      <alignment horizontal="center" vertical="center"/>
    </xf>
    <xf numFmtId="176" fontId="8" fillId="4" borderId="15" xfId="0" applyNumberFormat="1" applyFont="1" applyFill="1" applyBorder="1" applyAlignment="1">
      <alignment vertical="center"/>
    </xf>
    <xf numFmtId="176" fontId="8" fillId="4" borderId="23" xfId="0" applyNumberFormat="1" applyFont="1" applyFill="1" applyBorder="1" applyAlignment="1">
      <alignment vertical="center"/>
    </xf>
    <xf numFmtId="41" fontId="4" fillId="0" borderId="20" xfId="1" applyFont="1" applyBorder="1" applyAlignment="1">
      <alignment horizontal="right" vertical="center" wrapText="1"/>
    </xf>
    <xf numFmtId="180" fontId="4" fillId="0" borderId="21" xfId="0" applyNumberFormat="1" applyFont="1" applyBorder="1" applyAlignment="1">
      <alignment horizontal="right" vertical="center" wrapText="1"/>
    </xf>
    <xf numFmtId="180" fontId="4" fillId="0" borderId="25" xfId="1" applyNumberFormat="1" applyFont="1" applyBorder="1" applyAlignment="1">
      <alignment vertical="center"/>
    </xf>
    <xf numFmtId="176" fontId="8" fillId="0" borderId="25" xfId="0" applyNumberFormat="1" applyFont="1" applyBorder="1" applyAlignment="1">
      <alignment vertical="center"/>
    </xf>
    <xf numFmtId="41" fontId="8" fillId="0" borderId="25" xfId="1" applyFont="1" applyBorder="1">
      <alignment vertical="center"/>
    </xf>
    <xf numFmtId="41" fontId="8" fillId="0" borderId="25" xfId="1" applyFont="1" applyFill="1" applyBorder="1">
      <alignment vertical="center"/>
    </xf>
    <xf numFmtId="41" fontId="4" fillId="0" borderId="25" xfId="1" applyFont="1" applyBorder="1">
      <alignment vertical="center"/>
    </xf>
    <xf numFmtId="49" fontId="8" fillId="0" borderId="25" xfId="1" applyNumberFormat="1" applyFont="1" applyFill="1" applyBorder="1" applyAlignment="1">
      <alignment horizontal="right" vertical="center"/>
    </xf>
    <xf numFmtId="41" fontId="8" fillId="0" borderId="25" xfId="1" applyFont="1" applyFill="1" applyBorder="1" applyAlignment="1">
      <alignment horizontal="center" vertical="center"/>
    </xf>
    <xf numFmtId="180" fontId="4" fillId="4" borderId="30" xfId="0" applyNumberFormat="1" applyFont="1" applyFill="1" applyBorder="1">
      <alignment vertical="center"/>
    </xf>
    <xf numFmtId="41" fontId="8" fillId="0" borderId="30" xfId="1" applyFont="1" applyBorder="1">
      <alignment vertical="center"/>
    </xf>
    <xf numFmtId="178" fontId="4" fillId="0" borderId="15" xfId="0" applyNumberFormat="1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41" fontId="4" fillId="0" borderId="10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41" fontId="4" fillId="0" borderId="21" xfId="1" applyFont="1" applyBorder="1">
      <alignment vertical="center"/>
    </xf>
    <xf numFmtId="41" fontId="4" fillId="0" borderId="21" xfId="1" applyFont="1" applyBorder="1" applyAlignment="1">
      <alignment horizontal="right" vertical="center"/>
    </xf>
    <xf numFmtId="41" fontId="4" fillId="0" borderId="21" xfId="1" applyFont="1" applyBorder="1" applyAlignment="1">
      <alignment horizontal="center" vertical="center"/>
    </xf>
    <xf numFmtId="41" fontId="4" fillId="0" borderId="28" xfId="1" applyFont="1" applyBorder="1">
      <alignment vertical="center"/>
    </xf>
    <xf numFmtId="41" fontId="4" fillId="4" borderId="0" xfId="1" applyFont="1" applyFill="1" applyBorder="1" applyAlignment="1">
      <alignment horizontal="right" vertical="center"/>
    </xf>
    <xf numFmtId="41" fontId="4" fillId="4" borderId="0" xfId="1" applyFont="1" applyFill="1" applyBorder="1" applyAlignment="1">
      <alignment horizontal="center" vertical="center"/>
    </xf>
    <xf numFmtId="41" fontId="4" fillId="4" borderId="27" xfId="1" applyFont="1" applyFill="1" applyBorder="1">
      <alignment vertical="center"/>
    </xf>
    <xf numFmtId="41" fontId="4" fillId="4" borderId="21" xfId="1" applyFont="1" applyFill="1" applyBorder="1">
      <alignment vertical="center"/>
    </xf>
    <xf numFmtId="41" fontId="4" fillId="4" borderId="21" xfId="1" applyFont="1" applyFill="1" applyBorder="1" applyAlignment="1">
      <alignment horizontal="right" vertical="center"/>
    </xf>
    <xf numFmtId="41" fontId="4" fillId="4" borderId="21" xfId="1" applyFont="1" applyFill="1" applyBorder="1" applyAlignment="1">
      <alignment horizontal="center" vertical="center"/>
    </xf>
    <xf numFmtId="41" fontId="4" fillId="4" borderId="28" xfId="1" applyFont="1" applyFill="1" applyBorder="1">
      <alignment vertical="center"/>
    </xf>
    <xf numFmtId="41" fontId="4" fillId="4" borderId="0" xfId="1" applyFont="1" applyFill="1" applyBorder="1" applyAlignment="1">
      <alignment horizontal="left" vertical="center"/>
    </xf>
    <xf numFmtId="41" fontId="4" fillId="4" borderId="27" xfId="1" applyFont="1" applyFill="1" applyBorder="1" applyAlignment="1">
      <alignment horizontal="right" vertical="center"/>
    </xf>
    <xf numFmtId="41" fontId="4" fillId="4" borderId="21" xfId="1" applyFont="1" applyFill="1" applyBorder="1" applyAlignment="1">
      <alignment horizontal="left" vertical="center"/>
    </xf>
    <xf numFmtId="41" fontId="4" fillId="0" borderId="0" xfId="1" applyFont="1" applyBorder="1" applyAlignment="1">
      <alignment horizontal="left" vertical="center"/>
    </xf>
    <xf numFmtId="41" fontId="4" fillId="0" borderId="0" xfId="1" applyFont="1" applyBorder="1" applyAlignment="1">
      <alignment horizontal="right" vertical="center"/>
    </xf>
    <xf numFmtId="41" fontId="4" fillId="0" borderId="0" xfId="1" applyFont="1" applyBorder="1" applyAlignment="1">
      <alignment horizontal="center" vertical="center"/>
    </xf>
    <xf numFmtId="41" fontId="4" fillId="0" borderId="27" xfId="1" applyFont="1" applyBorder="1">
      <alignment vertical="center"/>
    </xf>
    <xf numFmtId="41" fontId="4" fillId="0" borderId="20" xfId="1" applyFont="1" applyBorder="1" applyAlignment="1">
      <alignment horizontal="left" vertical="center"/>
    </xf>
    <xf numFmtId="49" fontId="4" fillId="4" borderId="0" xfId="1" applyNumberFormat="1" applyFont="1" applyFill="1" applyBorder="1" applyAlignment="1">
      <alignment horizontal="right" vertical="center"/>
    </xf>
    <xf numFmtId="0" fontId="6" fillId="3" borderId="12" xfId="0" applyFont="1" applyFill="1" applyBorder="1" applyAlignment="1">
      <alignment horizontal="center" vertical="center"/>
    </xf>
    <xf numFmtId="178" fontId="6" fillId="3" borderId="17" xfId="0" applyNumberFormat="1" applyFont="1" applyFill="1" applyBorder="1" applyAlignment="1">
      <alignment horizontal="right" vertical="center" wrapText="1"/>
    </xf>
    <xf numFmtId="180" fontId="6" fillId="3" borderId="17" xfId="0" applyNumberFormat="1" applyFont="1" applyFill="1" applyBorder="1" applyAlignment="1">
      <alignment horizontal="right" vertical="center" wrapText="1"/>
    </xf>
    <xf numFmtId="0" fontId="6" fillId="3" borderId="2" xfId="0" applyFont="1" applyFill="1" applyBorder="1" applyAlignment="1">
      <alignment horizontal="center" vertical="center"/>
    </xf>
    <xf numFmtId="178" fontId="6" fillId="3" borderId="2" xfId="0" applyNumberFormat="1" applyFont="1" applyFill="1" applyBorder="1" applyAlignment="1">
      <alignment horizontal="right" vertical="center" wrapText="1"/>
    </xf>
    <xf numFmtId="176" fontId="6" fillId="3" borderId="22" xfId="0" applyNumberFormat="1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vertical="center"/>
    </xf>
    <xf numFmtId="49" fontId="6" fillId="3" borderId="22" xfId="0" applyNumberFormat="1" applyFont="1" applyFill="1" applyBorder="1" applyAlignment="1">
      <alignment horizontal="right" vertical="center"/>
    </xf>
    <xf numFmtId="0" fontId="6" fillId="3" borderId="22" xfId="0" applyFont="1" applyFill="1" applyBorder="1" applyAlignment="1">
      <alignment horizontal="center" vertical="center"/>
    </xf>
    <xf numFmtId="180" fontId="6" fillId="3" borderId="24" xfId="0" applyNumberFormat="1" applyFont="1" applyFill="1" applyBorder="1" applyAlignment="1">
      <alignment vertical="center"/>
    </xf>
    <xf numFmtId="176" fontId="6" fillId="3" borderId="23" xfId="0" applyNumberFormat="1" applyFont="1" applyFill="1" applyBorder="1" applyAlignment="1">
      <alignment horizontal="center" vertical="center"/>
    </xf>
    <xf numFmtId="0" fontId="6" fillId="3" borderId="25" xfId="0" applyFont="1" applyFill="1" applyBorder="1">
      <alignment vertical="center"/>
    </xf>
    <xf numFmtId="49" fontId="6" fillId="3" borderId="25" xfId="0" applyNumberFormat="1" applyFont="1" applyFill="1" applyBorder="1" applyAlignment="1">
      <alignment horizontal="right" vertical="center"/>
    </xf>
    <xf numFmtId="0" fontId="6" fillId="3" borderId="25" xfId="0" applyFont="1" applyFill="1" applyBorder="1" applyAlignment="1">
      <alignment horizontal="center" vertical="center"/>
    </xf>
    <xf numFmtId="180" fontId="6" fillId="3" borderId="30" xfId="0" applyNumberFormat="1" applyFont="1" applyFill="1" applyBorder="1" applyAlignment="1">
      <alignment vertical="center"/>
    </xf>
    <xf numFmtId="176" fontId="6" fillId="3" borderId="19" xfId="0" applyNumberFormat="1" applyFont="1" applyFill="1" applyBorder="1" applyAlignment="1">
      <alignment horizontal="center" vertical="center"/>
    </xf>
    <xf numFmtId="0" fontId="6" fillId="3" borderId="22" xfId="0" applyFont="1" applyFill="1" applyBorder="1">
      <alignment vertical="center"/>
    </xf>
    <xf numFmtId="180" fontId="6" fillId="0" borderId="32" xfId="0" applyNumberFormat="1" applyFont="1" applyBorder="1" applyAlignment="1">
      <alignment vertical="center"/>
    </xf>
    <xf numFmtId="0" fontId="13" fillId="3" borderId="1" xfId="0" applyFont="1" applyFill="1" applyBorder="1" applyAlignment="1">
      <alignment horizontal="center" vertical="center"/>
    </xf>
    <xf numFmtId="176" fontId="6" fillId="3" borderId="2" xfId="0" applyNumberFormat="1" applyFont="1" applyFill="1" applyBorder="1" applyAlignment="1">
      <alignment horizontal="center" vertical="center"/>
    </xf>
    <xf numFmtId="176" fontId="6" fillId="3" borderId="25" xfId="0" applyNumberFormat="1" applyFont="1" applyFill="1" applyBorder="1" applyAlignment="1">
      <alignment vertical="center"/>
    </xf>
    <xf numFmtId="176" fontId="6" fillId="3" borderId="25" xfId="0" applyNumberFormat="1" applyFont="1" applyFill="1" applyBorder="1" applyAlignment="1">
      <alignment horizontal="center" vertical="center"/>
    </xf>
    <xf numFmtId="176" fontId="6" fillId="3" borderId="4" xfId="0" applyNumberFormat="1" applyFont="1" applyFill="1" applyBorder="1" applyAlignment="1">
      <alignment horizontal="center" vertical="center"/>
    </xf>
    <xf numFmtId="178" fontId="6" fillId="3" borderId="20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/>
    </xf>
    <xf numFmtId="180" fontId="6" fillId="3" borderId="55" xfId="0" applyNumberFormat="1" applyFont="1" applyFill="1" applyBorder="1" applyAlignment="1">
      <alignment horizontal="right" vertical="center" wrapText="1"/>
    </xf>
    <xf numFmtId="180" fontId="6" fillId="3" borderId="24" xfId="0" applyNumberFormat="1" applyFont="1" applyFill="1" applyBorder="1">
      <alignment vertical="center"/>
    </xf>
    <xf numFmtId="180" fontId="6" fillId="3" borderId="22" xfId="0" applyNumberFormat="1" applyFont="1" applyFill="1" applyBorder="1" applyAlignment="1">
      <alignment horizontal="right" vertical="center" wrapText="1"/>
    </xf>
    <xf numFmtId="178" fontId="6" fillId="3" borderId="2" xfId="0" applyNumberFormat="1" applyFont="1" applyFill="1" applyBorder="1" applyAlignment="1">
      <alignment horizontal="right" vertical="center"/>
    </xf>
    <xf numFmtId="178" fontId="6" fillId="3" borderId="4" xfId="0" applyNumberFormat="1" applyFont="1" applyFill="1" applyBorder="1" applyAlignment="1">
      <alignment horizontal="right" vertical="center" wrapText="1"/>
    </xf>
    <xf numFmtId="176" fontId="6" fillId="3" borderId="19" xfId="0" applyNumberFormat="1" applyFont="1" applyFill="1" applyBorder="1" applyAlignment="1">
      <alignment horizontal="left" vertical="center"/>
    </xf>
    <xf numFmtId="178" fontId="6" fillId="3" borderId="22" xfId="0" applyNumberFormat="1" applyFont="1" applyFill="1" applyBorder="1" applyAlignment="1">
      <alignment horizontal="right" vertical="center"/>
    </xf>
    <xf numFmtId="178" fontId="6" fillId="3" borderId="24" xfId="0" applyNumberFormat="1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center" vertical="center"/>
    </xf>
    <xf numFmtId="178" fontId="6" fillId="3" borderId="4" xfId="0" applyNumberFormat="1" applyFont="1" applyFill="1" applyBorder="1" applyAlignment="1">
      <alignment horizontal="right" vertical="center"/>
    </xf>
    <xf numFmtId="176" fontId="6" fillId="3" borderId="20" xfId="0" applyNumberFormat="1" applyFont="1" applyFill="1" applyBorder="1" applyAlignment="1">
      <alignment horizontal="left" vertical="center"/>
    </xf>
    <xf numFmtId="178" fontId="6" fillId="3" borderId="21" xfId="0" applyNumberFormat="1" applyFont="1" applyFill="1" applyBorder="1" applyAlignment="1">
      <alignment horizontal="right" vertical="center"/>
    </xf>
    <xf numFmtId="178" fontId="6" fillId="3" borderId="28" xfId="0" applyNumberFormat="1" applyFont="1" applyFill="1" applyBorder="1" applyAlignment="1">
      <alignment horizontal="right" vertical="center"/>
    </xf>
    <xf numFmtId="3" fontId="6" fillId="3" borderId="2" xfId="0" applyNumberFormat="1" applyFont="1" applyFill="1" applyBorder="1" applyAlignment="1">
      <alignment horizontal="right" vertical="center"/>
    </xf>
    <xf numFmtId="180" fontId="6" fillId="3" borderId="2" xfId="0" applyNumberFormat="1" applyFont="1" applyFill="1" applyBorder="1" applyAlignment="1">
      <alignment horizontal="right" vertical="center"/>
    </xf>
    <xf numFmtId="180" fontId="6" fillId="3" borderId="4" xfId="1" applyNumberFormat="1" applyFont="1" applyFill="1" applyBorder="1" applyAlignment="1">
      <alignment horizontal="right" vertical="center" wrapText="1"/>
    </xf>
    <xf numFmtId="180" fontId="6" fillId="3" borderId="4" xfId="0" applyNumberFormat="1" applyFont="1" applyFill="1" applyBorder="1" applyAlignment="1">
      <alignment horizontal="right" vertical="center"/>
    </xf>
    <xf numFmtId="0" fontId="6" fillId="3" borderId="54" xfId="0" applyFont="1" applyFill="1" applyBorder="1" applyAlignment="1">
      <alignment horizontal="center" vertical="center"/>
    </xf>
    <xf numFmtId="180" fontId="6" fillId="3" borderId="32" xfId="0" applyNumberFormat="1" applyFont="1" applyFill="1" applyBorder="1" applyAlignment="1">
      <alignment horizontal="right" vertical="center"/>
    </xf>
    <xf numFmtId="41" fontId="4" fillId="0" borderId="15" xfId="1" applyFont="1" applyBorder="1" applyAlignment="1">
      <alignment horizontal="right" vertical="center" wrapText="1"/>
    </xf>
    <xf numFmtId="41" fontId="0" fillId="0" borderId="0" xfId="0" applyNumberFormat="1">
      <alignment vertical="center"/>
    </xf>
    <xf numFmtId="0" fontId="4" fillId="5" borderId="0" xfId="0" applyFont="1" applyFill="1" applyBorder="1">
      <alignment vertical="center"/>
    </xf>
    <xf numFmtId="0" fontId="8" fillId="5" borderId="0" xfId="0" applyFont="1" applyFill="1" applyBorder="1">
      <alignment vertical="center"/>
    </xf>
    <xf numFmtId="49" fontId="8" fillId="5" borderId="0" xfId="0" applyNumberFormat="1" applyFont="1" applyFill="1" applyBorder="1" applyAlignment="1">
      <alignment horizontal="right" vertical="center"/>
    </xf>
    <xf numFmtId="0" fontId="8" fillId="5" borderId="0" xfId="0" applyFont="1" applyFill="1" applyBorder="1" applyAlignment="1">
      <alignment horizontal="center" vertical="center"/>
    </xf>
    <xf numFmtId="3" fontId="8" fillId="5" borderId="0" xfId="0" applyNumberFormat="1" applyFont="1" applyFill="1" applyBorder="1">
      <alignment vertical="center"/>
    </xf>
    <xf numFmtId="3" fontId="8" fillId="5" borderId="25" xfId="0" applyNumberFormat="1" applyFont="1" applyFill="1" applyBorder="1">
      <alignment vertical="center"/>
    </xf>
    <xf numFmtId="0" fontId="8" fillId="5" borderId="25" xfId="0" applyFont="1" applyFill="1" applyBorder="1">
      <alignment vertical="center"/>
    </xf>
    <xf numFmtId="0" fontId="4" fillId="5" borderId="25" xfId="0" applyFont="1" applyFill="1" applyBorder="1">
      <alignment vertical="center"/>
    </xf>
    <xf numFmtId="49" fontId="8" fillId="5" borderId="25" xfId="0" applyNumberFormat="1" applyFont="1" applyFill="1" applyBorder="1" applyAlignment="1">
      <alignment horizontal="right" vertical="center"/>
    </xf>
    <xf numFmtId="0" fontId="8" fillId="5" borderId="25" xfId="0" applyFont="1" applyFill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80" fontId="4" fillId="0" borderId="3" xfId="0" applyNumberFormat="1" applyFont="1" applyBorder="1" applyAlignment="1">
      <alignment horizontal="right" vertical="center" wrapText="1"/>
    </xf>
    <xf numFmtId="180" fontId="6" fillId="3" borderId="2" xfId="1" applyNumberFormat="1" applyFont="1" applyFill="1" applyBorder="1" applyAlignment="1">
      <alignment horizontal="right" vertical="center" wrapText="1"/>
    </xf>
    <xf numFmtId="41" fontId="4" fillId="0" borderId="10" xfId="1" applyFont="1" applyBorder="1" applyAlignment="1">
      <alignment horizontal="right" vertical="center"/>
    </xf>
    <xf numFmtId="176" fontId="12" fillId="4" borderId="21" xfId="0" applyNumberFormat="1" applyFont="1" applyFill="1" applyBorder="1" applyAlignment="1">
      <alignment vertical="center"/>
    </xf>
    <xf numFmtId="180" fontId="6" fillId="4" borderId="28" xfId="0" applyNumberFormat="1" applyFont="1" applyFill="1" applyBorder="1">
      <alignment vertical="center"/>
    </xf>
    <xf numFmtId="0" fontId="4" fillId="4" borderId="27" xfId="0" applyFont="1" applyFill="1" applyBorder="1">
      <alignment vertical="center"/>
    </xf>
    <xf numFmtId="41" fontId="4" fillId="0" borderId="52" xfId="1" applyFont="1" applyBorder="1" applyAlignment="1">
      <alignment vertical="center"/>
    </xf>
    <xf numFmtId="41" fontId="4" fillId="0" borderId="16" xfId="1" applyFont="1" applyBorder="1" applyAlignment="1">
      <alignment vertical="center"/>
    </xf>
    <xf numFmtId="41" fontId="4" fillId="0" borderId="4" xfId="1" applyFont="1" applyBorder="1" applyAlignment="1">
      <alignment horizontal="right" vertical="center" wrapText="1"/>
    </xf>
    <xf numFmtId="41" fontId="4" fillId="0" borderId="54" xfId="1" applyFont="1" applyBorder="1" applyAlignment="1">
      <alignment vertical="center"/>
    </xf>
    <xf numFmtId="176" fontId="8" fillId="4" borderId="15" xfId="0" applyNumberFormat="1" applyFont="1" applyFill="1" applyBorder="1" applyAlignment="1">
      <alignment vertical="center" wrapText="1"/>
    </xf>
    <xf numFmtId="3" fontId="12" fillId="4" borderId="21" xfId="0" applyNumberFormat="1" applyFont="1" applyFill="1" applyBorder="1">
      <alignment vertical="center"/>
    </xf>
    <xf numFmtId="0" fontId="12" fillId="4" borderId="21" xfId="0" applyFont="1" applyFill="1" applyBorder="1">
      <alignment vertical="center"/>
    </xf>
    <xf numFmtId="49" fontId="12" fillId="4" borderId="21" xfId="0" applyNumberFormat="1" applyFont="1" applyFill="1" applyBorder="1" applyAlignment="1">
      <alignment horizontal="right" vertical="center"/>
    </xf>
    <xf numFmtId="0" fontId="12" fillId="4" borderId="21" xfId="0" applyFont="1" applyFill="1" applyBorder="1" applyAlignment="1">
      <alignment horizontal="center" vertical="center"/>
    </xf>
    <xf numFmtId="180" fontId="12" fillId="4" borderId="28" xfId="0" applyNumberFormat="1" applyFont="1" applyFill="1" applyBorder="1">
      <alignment vertical="center"/>
    </xf>
    <xf numFmtId="176" fontId="12" fillId="0" borderId="21" xfId="0" applyNumberFormat="1" applyFont="1" applyBorder="1" applyAlignment="1">
      <alignment vertical="center"/>
    </xf>
    <xf numFmtId="3" fontId="12" fillId="0" borderId="21" xfId="0" applyNumberFormat="1" applyFont="1" applyBorder="1">
      <alignment vertical="center"/>
    </xf>
    <xf numFmtId="0" fontId="12" fillId="0" borderId="21" xfId="0" applyFont="1" applyFill="1" applyBorder="1">
      <alignment vertical="center"/>
    </xf>
    <xf numFmtId="0" fontId="6" fillId="0" borderId="21" xfId="0" applyFont="1" applyBorder="1">
      <alignment vertical="center"/>
    </xf>
    <xf numFmtId="49" fontId="12" fillId="0" borderId="21" xfId="0" applyNumberFormat="1" applyFont="1" applyFill="1" applyBorder="1" applyAlignment="1">
      <alignment horizontal="right" vertical="center"/>
    </xf>
    <xf numFmtId="0" fontId="12" fillId="0" borderId="21" xfId="0" applyFont="1" applyFill="1" applyBorder="1" applyAlignment="1">
      <alignment horizontal="center" vertical="center"/>
    </xf>
    <xf numFmtId="180" fontId="12" fillId="0" borderId="28" xfId="0" applyNumberFormat="1" applyFont="1" applyBorder="1">
      <alignment vertical="center"/>
    </xf>
    <xf numFmtId="176" fontId="8" fillId="5" borderId="15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41" fontId="4" fillId="4" borderId="0" xfId="1" applyFont="1" applyFill="1" applyBorder="1" applyAlignment="1">
      <alignment vertical="center"/>
    </xf>
    <xf numFmtId="176" fontId="8" fillId="5" borderId="23" xfId="0" applyNumberFormat="1" applyFont="1" applyFill="1" applyBorder="1" applyAlignment="1">
      <alignment vertical="center"/>
    </xf>
    <xf numFmtId="41" fontId="8" fillId="4" borderId="0" xfId="1" applyFont="1" applyFill="1" applyBorder="1">
      <alignment vertical="center"/>
    </xf>
    <xf numFmtId="176" fontId="8" fillId="4" borderId="25" xfId="0" applyNumberFormat="1" applyFont="1" applyFill="1" applyBorder="1" applyAlignment="1">
      <alignment vertical="center"/>
    </xf>
    <xf numFmtId="180" fontId="8" fillId="4" borderId="30" xfId="0" applyNumberFormat="1" applyFont="1" applyFill="1" applyBorder="1">
      <alignment vertical="center"/>
    </xf>
    <xf numFmtId="176" fontId="8" fillId="4" borderId="21" xfId="0" applyNumberFormat="1" applyFont="1" applyFill="1" applyBorder="1" applyAlignment="1">
      <alignment vertical="center"/>
    </xf>
    <xf numFmtId="176" fontId="8" fillId="4" borderId="22" xfId="0" applyNumberFormat="1" applyFont="1" applyFill="1" applyBorder="1" applyAlignment="1">
      <alignment vertical="center"/>
    </xf>
    <xf numFmtId="3" fontId="8" fillId="4" borderId="22" xfId="0" applyNumberFormat="1" applyFont="1" applyFill="1" applyBorder="1">
      <alignment vertical="center"/>
    </xf>
    <xf numFmtId="0" fontId="8" fillId="4" borderId="22" xfId="0" applyFont="1" applyFill="1" applyBorder="1">
      <alignment vertical="center"/>
    </xf>
    <xf numFmtId="0" fontId="4" fillId="4" borderId="22" xfId="0" applyFont="1" applyFill="1" applyBorder="1">
      <alignment vertical="center"/>
    </xf>
    <xf numFmtId="49" fontId="8" fillId="4" borderId="22" xfId="0" applyNumberFormat="1" applyFont="1" applyFill="1" applyBorder="1" applyAlignment="1">
      <alignment horizontal="right" vertical="center"/>
    </xf>
    <xf numFmtId="0" fontId="8" fillId="4" borderId="22" xfId="0" applyFont="1" applyFill="1" applyBorder="1" applyAlignment="1">
      <alignment horizontal="center" vertical="center"/>
    </xf>
    <xf numFmtId="180" fontId="8" fillId="4" borderId="24" xfId="0" applyNumberFormat="1" applyFont="1" applyFill="1" applyBorder="1">
      <alignment vertical="center"/>
    </xf>
    <xf numFmtId="3" fontId="8" fillId="4" borderId="0" xfId="0" applyNumberFormat="1" applyFont="1" applyFill="1" applyBorder="1" applyAlignment="1">
      <alignment horizontal="right" vertical="center"/>
    </xf>
    <xf numFmtId="176" fontId="4" fillId="4" borderId="13" xfId="0" applyNumberFormat="1" applyFont="1" applyFill="1" applyBorder="1" applyAlignment="1">
      <alignment horizontal="left" vertical="center"/>
    </xf>
    <xf numFmtId="3" fontId="8" fillId="4" borderId="29" xfId="0" applyNumberFormat="1" applyFont="1" applyFill="1" applyBorder="1">
      <alignment vertical="center"/>
    </xf>
    <xf numFmtId="0" fontId="8" fillId="4" borderId="29" xfId="0" applyFont="1" applyFill="1" applyBorder="1">
      <alignment vertical="center"/>
    </xf>
    <xf numFmtId="0" fontId="4" fillId="4" borderId="29" xfId="0" applyFont="1" applyFill="1" applyBorder="1">
      <alignment vertical="center"/>
    </xf>
    <xf numFmtId="49" fontId="8" fillId="4" borderId="29" xfId="0" applyNumberFormat="1" applyFont="1" applyFill="1" applyBorder="1" applyAlignment="1">
      <alignment horizontal="right" vertical="center"/>
    </xf>
    <xf numFmtId="0" fontId="8" fillId="4" borderId="29" xfId="0" applyFont="1" applyFill="1" applyBorder="1" applyAlignment="1">
      <alignment horizontal="center" vertical="center"/>
    </xf>
    <xf numFmtId="180" fontId="8" fillId="4" borderId="31" xfId="0" applyNumberFormat="1" applyFont="1" applyFill="1" applyBorder="1">
      <alignment vertical="center"/>
    </xf>
    <xf numFmtId="180" fontId="4" fillId="5" borderId="27" xfId="0" applyNumberFormat="1" applyFont="1" applyFill="1" applyBorder="1">
      <alignment vertical="center"/>
    </xf>
    <xf numFmtId="176" fontId="4" fillId="4" borderId="15" xfId="0" applyNumberFormat="1" applyFont="1" applyFill="1" applyBorder="1" applyAlignment="1">
      <alignment horizontal="left" vertical="center"/>
    </xf>
    <xf numFmtId="178" fontId="8" fillId="4" borderId="0" xfId="0" applyNumberFormat="1" applyFont="1" applyFill="1" applyBorder="1" applyAlignment="1">
      <alignment horizontal="right" vertical="center"/>
    </xf>
    <xf numFmtId="178" fontId="4" fillId="4" borderId="27" xfId="0" applyNumberFormat="1" applyFont="1" applyFill="1" applyBorder="1" applyAlignment="1">
      <alignment horizontal="right" vertical="center"/>
    </xf>
    <xf numFmtId="178" fontId="8" fillId="4" borderId="27" xfId="0" applyNumberFormat="1" applyFont="1" applyFill="1" applyBorder="1" applyAlignment="1">
      <alignment vertical="center"/>
    </xf>
    <xf numFmtId="49" fontId="4" fillId="5" borderId="0" xfId="0" applyNumberFormat="1" applyFont="1" applyFill="1" applyBorder="1" applyAlignment="1">
      <alignment horizontal="right" vertical="center"/>
    </xf>
    <xf numFmtId="178" fontId="4" fillId="3" borderId="28" xfId="0" applyNumberFormat="1" applyFont="1" applyFill="1" applyBorder="1" applyAlignment="1">
      <alignment horizontal="right" vertical="center"/>
    </xf>
    <xf numFmtId="178" fontId="4" fillId="0" borderId="10" xfId="0" applyNumberFormat="1" applyFont="1" applyBorder="1" applyAlignment="1">
      <alignment horizontal="right" vertical="center"/>
    </xf>
    <xf numFmtId="178" fontId="4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178" fontId="4" fillId="0" borderId="5" xfId="0" applyNumberFormat="1" applyFont="1" applyBorder="1" applyAlignment="1">
      <alignment horizontal="right" vertical="center"/>
    </xf>
    <xf numFmtId="180" fontId="8" fillId="5" borderId="27" xfId="0" applyNumberFormat="1" applyFont="1" applyFill="1" applyBorder="1">
      <alignment vertical="center"/>
    </xf>
    <xf numFmtId="180" fontId="12" fillId="4" borderId="27" xfId="0" applyNumberFormat="1" applyFont="1" applyFill="1" applyBorder="1">
      <alignment vertical="center"/>
    </xf>
    <xf numFmtId="3" fontId="4" fillId="5" borderId="0" xfId="0" applyNumberFormat="1" applyFont="1" applyFill="1" applyBorder="1">
      <alignment vertical="center"/>
    </xf>
    <xf numFmtId="0" fontId="4" fillId="5" borderId="0" xfId="0" applyFont="1" applyFill="1" applyBorder="1" applyAlignment="1">
      <alignment horizontal="center" vertical="center"/>
    </xf>
    <xf numFmtId="0" fontId="6" fillId="3" borderId="5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4" fillId="5" borderId="0" xfId="0" applyNumberFormat="1" applyFont="1" applyFill="1" applyBorder="1" applyAlignment="1">
      <alignment horizontal="left" vertical="center"/>
    </xf>
    <xf numFmtId="178" fontId="4" fillId="5" borderId="0" xfId="0" applyNumberFormat="1" applyFont="1" applyFill="1" applyBorder="1" applyAlignment="1">
      <alignment horizontal="right" vertical="center"/>
    </xf>
    <xf numFmtId="178" fontId="4" fillId="5" borderId="27" xfId="0" applyNumberFormat="1" applyFont="1" applyFill="1" applyBorder="1" applyAlignment="1">
      <alignment horizontal="right" vertical="center"/>
    </xf>
    <xf numFmtId="176" fontId="8" fillId="5" borderId="0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4" fillId="4" borderId="19" xfId="0" applyNumberFormat="1" applyFont="1" applyFill="1" applyBorder="1" applyAlignment="1">
      <alignment horizontal="left" vertical="center"/>
    </xf>
    <xf numFmtId="178" fontId="8" fillId="4" borderId="22" xfId="0" applyNumberFormat="1" applyFont="1" applyFill="1" applyBorder="1" applyAlignment="1">
      <alignment horizontal="right" vertical="center"/>
    </xf>
    <xf numFmtId="178" fontId="8" fillId="4" borderId="24" xfId="0" applyNumberFormat="1" applyFont="1" applyFill="1" applyBorder="1" applyAlignment="1">
      <alignment vertical="center"/>
    </xf>
    <xf numFmtId="178" fontId="8" fillId="4" borderId="29" xfId="0" applyNumberFormat="1" applyFont="1" applyFill="1" applyBorder="1" applyAlignment="1">
      <alignment horizontal="right" vertical="center"/>
    </xf>
    <xf numFmtId="178" fontId="8" fillId="4" borderId="31" xfId="0" applyNumberFormat="1" applyFont="1" applyFill="1" applyBorder="1" applyAlignment="1">
      <alignment vertical="center"/>
    </xf>
    <xf numFmtId="176" fontId="4" fillId="4" borderId="0" xfId="0" applyNumberFormat="1" applyFont="1" applyFill="1" applyBorder="1" applyAlignment="1">
      <alignment horizontal="left" vertical="center"/>
    </xf>
    <xf numFmtId="176" fontId="8" fillId="5" borderId="15" xfId="0" applyNumberFormat="1" applyFont="1" applyFill="1" applyBorder="1" applyAlignment="1">
      <alignment horizontal="left" vertical="center"/>
    </xf>
    <xf numFmtId="178" fontId="4" fillId="5" borderId="27" xfId="0" applyNumberFormat="1" applyFont="1" applyFill="1" applyBorder="1" applyAlignment="1">
      <alignment vertical="center"/>
    </xf>
    <xf numFmtId="41" fontId="4" fillId="4" borderId="27" xfId="1" applyFont="1" applyFill="1" applyBorder="1" applyAlignment="1">
      <alignment vertical="center"/>
    </xf>
    <xf numFmtId="176" fontId="4" fillId="5" borderId="0" xfId="0" applyNumberFormat="1" applyFont="1" applyFill="1" applyBorder="1" applyAlignment="1">
      <alignment vertical="center"/>
    </xf>
    <xf numFmtId="0" fontId="4" fillId="4" borderId="15" xfId="0" applyFont="1" applyFill="1" applyBorder="1">
      <alignment vertical="center"/>
    </xf>
    <xf numFmtId="176" fontId="8" fillId="5" borderId="25" xfId="0" applyNumberFormat="1" applyFont="1" applyFill="1" applyBorder="1" applyAlignment="1">
      <alignment vertical="center"/>
    </xf>
    <xf numFmtId="180" fontId="8" fillId="5" borderId="30" xfId="0" applyNumberFormat="1" applyFont="1" applyFill="1" applyBorder="1">
      <alignment vertical="center"/>
    </xf>
    <xf numFmtId="176" fontId="8" fillId="5" borderId="20" xfId="0" applyNumberFormat="1" applyFont="1" applyFill="1" applyBorder="1" applyAlignment="1">
      <alignment vertical="center"/>
    </xf>
    <xf numFmtId="3" fontId="8" fillId="5" borderId="21" xfId="0" applyNumberFormat="1" applyFont="1" applyFill="1" applyBorder="1">
      <alignment vertical="center"/>
    </xf>
    <xf numFmtId="0" fontId="8" fillId="5" borderId="21" xfId="0" applyFont="1" applyFill="1" applyBorder="1">
      <alignment vertical="center"/>
    </xf>
    <xf numFmtId="0" fontId="4" fillId="5" borderId="21" xfId="0" applyFont="1" applyFill="1" applyBorder="1">
      <alignment vertical="center"/>
    </xf>
    <xf numFmtId="49" fontId="8" fillId="5" borderId="21" xfId="0" applyNumberFormat="1" applyFont="1" applyFill="1" applyBorder="1" applyAlignment="1">
      <alignment horizontal="right" vertical="center"/>
    </xf>
    <xf numFmtId="0" fontId="8" fillId="5" borderId="21" xfId="0" applyFont="1" applyFill="1" applyBorder="1" applyAlignment="1">
      <alignment horizontal="center" vertical="center"/>
    </xf>
    <xf numFmtId="180" fontId="8" fillId="5" borderId="28" xfId="0" applyNumberFormat="1" applyFont="1" applyFill="1" applyBorder="1">
      <alignment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6" fillId="0" borderId="37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38" xfId="0" applyFont="1" applyBorder="1" applyAlignment="1">
      <alignment horizontal="right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5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179" fontId="4" fillId="0" borderId="9" xfId="0" applyNumberFormat="1" applyFont="1" applyBorder="1" applyAlignment="1">
      <alignment horizontal="center" vertical="center"/>
    </xf>
    <xf numFmtId="179" fontId="4" fillId="0" borderId="47" xfId="0" applyNumberFormat="1" applyFont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47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/>
    </xf>
    <xf numFmtId="0" fontId="4" fillId="4" borderId="48" xfId="0" applyFont="1" applyFill="1" applyBorder="1" applyAlignment="1">
      <alignment horizontal="center" vertical="center"/>
    </xf>
    <xf numFmtId="0" fontId="6" fillId="3" borderId="56" xfId="0" applyFont="1" applyFill="1" applyBorder="1" applyAlignment="1">
      <alignment horizontal="center" vertical="center"/>
    </xf>
    <xf numFmtId="0" fontId="6" fillId="3" borderId="5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 wrapText="1"/>
    </xf>
    <xf numFmtId="176" fontId="4" fillId="0" borderId="15" xfId="0" applyNumberFormat="1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176" fontId="4" fillId="0" borderId="52" xfId="0" applyNumberFormat="1" applyFont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5"/>
  <sheetViews>
    <sheetView zoomScale="85" zoomScaleNormal="85" workbookViewId="0">
      <selection activeCell="I16" sqref="I16"/>
    </sheetView>
  </sheetViews>
  <sheetFormatPr defaultRowHeight="13.5" x14ac:dyDescent="0.15"/>
  <cols>
    <col min="1" max="2" width="11.21875" style="4" customWidth="1"/>
    <col min="3" max="4" width="15.77734375" style="4" customWidth="1"/>
    <col min="5" max="5" width="12.77734375" style="74" customWidth="1"/>
    <col min="6" max="7" width="11.21875" style="4" customWidth="1"/>
    <col min="8" max="9" width="15.77734375" style="4" customWidth="1"/>
    <col min="10" max="10" width="12.77734375" style="4" customWidth="1"/>
  </cols>
  <sheetData>
    <row r="2" spans="1:10" ht="27" x14ac:dyDescent="0.15">
      <c r="A2" s="459" t="s">
        <v>309</v>
      </c>
      <c r="B2" s="459"/>
      <c r="C2" s="459"/>
      <c r="D2" s="459"/>
      <c r="E2" s="459"/>
      <c r="F2" s="459"/>
      <c r="G2" s="459"/>
      <c r="H2" s="459"/>
      <c r="I2" s="459"/>
      <c r="J2" s="459"/>
    </row>
    <row r="3" spans="1:10" ht="22.5" x14ac:dyDescent="0.15">
      <c r="A3" s="464" t="s">
        <v>296</v>
      </c>
      <c r="B3" s="464"/>
      <c r="C3" s="464"/>
      <c r="D3" s="464"/>
      <c r="E3" s="464"/>
      <c r="F3" s="464"/>
      <c r="G3" s="464"/>
      <c r="H3" s="464"/>
      <c r="I3" s="464"/>
      <c r="J3" s="464"/>
    </row>
    <row r="4" spans="1:10" x14ac:dyDescent="0.15">
      <c r="C4" s="76"/>
    </row>
    <row r="5" spans="1:10" ht="18.75" x14ac:dyDescent="0.15">
      <c r="A5" s="372" t="s">
        <v>295</v>
      </c>
      <c r="B5" s="372"/>
      <c r="C5" s="372"/>
    </row>
    <row r="6" spans="1:10" ht="15" thickBot="1" x14ac:dyDescent="0.2">
      <c r="A6" s="460" t="s">
        <v>19</v>
      </c>
      <c r="B6" s="460"/>
      <c r="C6" s="460"/>
      <c r="D6" s="460"/>
      <c r="E6" s="460"/>
      <c r="F6" s="460"/>
      <c r="G6" s="460"/>
      <c r="H6" s="460"/>
      <c r="I6" s="460"/>
      <c r="J6" s="460"/>
    </row>
    <row r="7" spans="1:10" ht="27.75" customHeight="1" x14ac:dyDescent="0.15">
      <c r="A7" s="461" t="s">
        <v>21</v>
      </c>
      <c r="B7" s="462"/>
      <c r="C7" s="462"/>
      <c r="D7" s="462"/>
      <c r="E7" s="462"/>
      <c r="F7" s="462" t="s">
        <v>20</v>
      </c>
      <c r="G7" s="462"/>
      <c r="H7" s="462"/>
      <c r="I7" s="462"/>
      <c r="J7" s="463"/>
    </row>
    <row r="8" spans="1:10" ht="40.5" customHeight="1" thickBot="1" x14ac:dyDescent="0.2">
      <c r="A8" s="60" t="s">
        <v>0</v>
      </c>
      <c r="B8" s="61" t="s">
        <v>1</v>
      </c>
      <c r="C8" s="77" t="s">
        <v>274</v>
      </c>
      <c r="D8" s="268" t="s">
        <v>310</v>
      </c>
      <c r="E8" s="78" t="s">
        <v>2</v>
      </c>
      <c r="F8" s="61" t="s">
        <v>0</v>
      </c>
      <c r="G8" s="61" t="s">
        <v>1</v>
      </c>
      <c r="H8" s="77" t="s">
        <v>275</v>
      </c>
      <c r="I8" s="268" t="s">
        <v>310</v>
      </c>
      <c r="J8" s="79" t="s">
        <v>3</v>
      </c>
    </row>
    <row r="9" spans="1:10" ht="27.75" customHeight="1" thickBot="1" x14ac:dyDescent="0.2">
      <c r="A9" s="457" t="s">
        <v>28</v>
      </c>
      <c r="B9" s="458"/>
      <c r="C9" s="7">
        <f>SUM(C10:C15)</f>
        <v>205246</v>
      </c>
      <c r="D9" s="7">
        <f>SUM(D10:D15)</f>
        <v>279246</v>
      </c>
      <c r="E9" s="114">
        <f>SUM(E11:E15)</f>
        <v>74000</v>
      </c>
      <c r="F9" s="458" t="s">
        <v>28</v>
      </c>
      <c r="G9" s="458"/>
      <c r="H9" s="7">
        <f>SUM(H10,H14:H18)</f>
        <v>205246</v>
      </c>
      <c r="I9" s="7">
        <f>SUM(I10,I14:I18)</f>
        <v>279246</v>
      </c>
      <c r="J9" s="122">
        <f>SUM(J10,J14:J18)</f>
        <v>74000</v>
      </c>
    </row>
    <row r="10" spans="1:10" ht="27.75" customHeight="1" thickTop="1" x14ac:dyDescent="0.15">
      <c r="A10" s="80" t="s">
        <v>92</v>
      </c>
      <c r="B10" s="105" t="s">
        <v>92</v>
      </c>
      <c r="C10" s="62"/>
      <c r="D10" s="62"/>
      <c r="E10" s="129">
        <f t="shared" ref="E10:E14" si="0">SUM(D10-C10)</f>
        <v>0</v>
      </c>
      <c r="F10" s="105" t="s">
        <v>27</v>
      </c>
      <c r="G10" s="105"/>
      <c r="H10" s="10">
        <f>SUM(H11:H13)</f>
        <v>59001</v>
      </c>
      <c r="I10" s="10">
        <f>SUM(I11:I13)</f>
        <v>59001</v>
      </c>
      <c r="J10" s="123">
        <f>SUM(I10-H10)</f>
        <v>0</v>
      </c>
    </row>
    <row r="11" spans="1:10" ht="27.75" customHeight="1" x14ac:dyDescent="0.15">
      <c r="A11" s="81" t="s">
        <v>36</v>
      </c>
      <c r="B11" s="45" t="s">
        <v>36</v>
      </c>
      <c r="C11" s="12">
        <v>105300</v>
      </c>
      <c r="D11" s="12">
        <v>165300</v>
      </c>
      <c r="E11" s="130">
        <f t="shared" si="0"/>
        <v>60000</v>
      </c>
      <c r="F11" s="454"/>
      <c r="G11" s="45" t="s">
        <v>25</v>
      </c>
      <c r="H11" s="12">
        <v>45813</v>
      </c>
      <c r="I11" s="12">
        <v>45813</v>
      </c>
      <c r="J11" s="124">
        <f>SUM(I11-H11)</f>
        <v>0</v>
      </c>
    </row>
    <row r="12" spans="1:10" ht="27.75" customHeight="1" x14ac:dyDescent="0.15">
      <c r="A12" s="81" t="s">
        <v>37</v>
      </c>
      <c r="B12" s="45" t="s">
        <v>37</v>
      </c>
      <c r="C12" s="12">
        <v>68920</v>
      </c>
      <c r="D12" s="12">
        <v>82920</v>
      </c>
      <c r="E12" s="130">
        <f t="shared" si="0"/>
        <v>14000</v>
      </c>
      <c r="F12" s="455"/>
      <c r="G12" s="45" t="s">
        <v>38</v>
      </c>
      <c r="H12" s="12">
        <v>2100</v>
      </c>
      <c r="I12" s="12">
        <v>2100</v>
      </c>
      <c r="J12" s="124">
        <f t="shared" ref="J12:J18" si="1">SUM(I12-H12)</f>
        <v>0</v>
      </c>
    </row>
    <row r="13" spans="1:10" ht="27.75" customHeight="1" x14ac:dyDescent="0.15">
      <c r="A13" s="81" t="s">
        <v>276</v>
      </c>
      <c r="B13" s="45" t="s">
        <v>276</v>
      </c>
      <c r="C13" s="12">
        <v>10000</v>
      </c>
      <c r="D13" s="12">
        <v>10000</v>
      </c>
      <c r="E13" s="121">
        <f t="shared" si="0"/>
        <v>0</v>
      </c>
      <c r="F13" s="456"/>
      <c r="G13" s="45" t="s">
        <v>24</v>
      </c>
      <c r="H13" s="12">
        <v>11088</v>
      </c>
      <c r="I13" s="12">
        <v>11088</v>
      </c>
      <c r="J13" s="125">
        <f t="shared" si="1"/>
        <v>0</v>
      </c>
    </row>
    <row r="14" spans="1:10" ht="27.75" customHeight="1" x14ac:dyDescent="0.15">
      <c r="A14" s="81" t="s">
        <v>22</v>
      </c>
      <c r="B14" s="45" t="s">
        <v>93</v>
      </c>
      <c r="C14" s="12">
        <v>17004</v>
      </c>
      <c r="D14" s="12">
        <v>17004</v>
      </c>
      <c r="E14" s="130">
        <f t="shared" si="0"/>
        <v>0</v>
      </c>
      <c r="F14" s="45" t="s">
        <v>39</v>
      </c>
      <c r="G14" s="45" t="s">
        <v>40</v>
      </c>
      <c r="H14" s="12">
        <v>5802</v>
      </c>
      <c r="I14" s="12">
        <v>5802</v>
      </c>
      <c r="J14" s="124">
        <f t="shared" si="1"/>
        <v>0</v>
      </c>
    </row>
    <row r="15" spans="1:10" ht="27.75" customHeight="1" x14ac:dyDescent="0.15">
      <c r="A15" s="82" t="s">
        <v>23</v>
      </c>
      <c r="B15" s="347" t="s">
        <v>23</v>
      </c>
      <c r="C15" s="12">
        <v>4022</v>
      </c>
      <c r="D15" s="12">
        <v>4022</v>
      </c>
      <c r="E15" s="130">
        <f>SUM(D15-C15)</f>
        <v>0</v>
      </c>
      <c r="F15" s="45" t="s">
        <v>41</v>
      </c>
      <c r="G15" s="45" t="s">
        <v>41</v>
      </c>
      <c r="H15" s="12">
        <v>128941</v>
      </c>
      <c r="I15" s="12">
        <v>202941</v>
      </c>
      <c r="J15" s="125">
        <f t="shared" si="1"/>
        <v>74000</v>
      </c>
    </row>
    <row r="16" spans="1:10" ht="27.75" customHeight="1" x14ac:dyDescent="0.15">
      <c r="A16" s="82"/>
      <c r="B16" s="347"/>
      <c r="C16" s="12"/>
      <c r="D16" s="12"/>
      <c r="E16" s="130"/>
      <c r="F16" s="45" t="s">
        <v>278</v>
      </c>
      <c r="G16" s="45" t="s">
        <v>278</v>
      </c>
      <c r="H16" s="12">
        <v>10000</v>
      </c>
      <c r="I16" s="12">
        <v>10000</v>
      </c>
      <c r="J16" s="125">
        <f t="shared" si="1"/>
        <v>0</v>
      </c>
    </row>
    <row r="17" spans="1:10" ht="27.75" customHeight="1" x14ac:dyDescent="0.15">
      <c r="A17" s="83"/>
      <c r="B17" s="84"/>
      <c r="C17" s="73"/>
      <c r="D17" s="73"/>
      <c r="E17" s="85" t="s">
        <v>277</v>
      </c>
      <c r="F17" s="45" t="s">
        <v>26</v>
      </c>
      <c r="G17" s="45" t="s">
        <v>26</v>
      </c>
      <c r="H17" s="12">
        <v>500</v>
      </c>
      <c r="I17" s="12">
        <v>500</v>
      </c>
      <c r="J17" s="124">
        <f t="shared" si="1"/>
        <v>0</v>
      </c>
    </row>
    <row r="18" spans="1:10" ht="27.75" customHeight="1" thickBot="1" x14ac:dyDescent="0.2">
      <c r="A18" s="86"/>
      <c r="B18" s="87"/>
      <c r="C18" s="87"/>
      <c r="D18" s="87"/>
      <c r="E18" s="88"/>
      <c r="F18" s="56" t="s">
        <v>42</v>
      </c>
      <c r="G18" s="56" t="s">
        <v>43</v>
      </c>
      <c r="H18" s="57">
        <v>1002</v>
      </c>
      <c r="I18" s="57">
        <v>1002</v>
      </c>
      <c r="J18" s="126">
        <f t="shared" si="1"/>
        <v>0</v>
      </c>
    </row>
    <row r="19" spans="1:10" x14ac:dyDescent="0.15">
      <c r="A19" s="59"/>
      <c r="B19" s="59"/>
      <c r="C19" s="59"/>
      <c r="D19" s="59"/>
      <c r="F19" s="59"/>
      <c r="G19" s="59"/>
      <c r="H19" s="59"/>
      <c r="I19" s="59"/>
      <c r="J19" s="59"/>
    </row>
    <row r="20" spans="1:10" x14ac:dyDescent="0.15">
      <c r="A20" s="59"/>
      <c r="B20" s="59"/>
      <c r="C20" s="59"/>
      <c r="D20" s="59"/>
      <c r="F20" s="59"/>
      <c r="G20" s="59"/>
      <c r="H20" s="59"/>
      <c r="I20" s="59"/>
      <c r="J20" s="59"/>
    </row>
    <row r="21" spans="1:10" x14ac:dyDescent="0.15">
      <c r="A21" s="59"/>
      <c r="B21" s="59"/>
      <c r="C21" s="59"/>
      <c r="D21" s="59"/>
      <c r="F21" s="59"/>
      <c r="G21" s="59"/>
      <c r="H21" s="59"/>
      <c r="I21" s="59"/>
      <c r="J21" s="59"/>
    </row>
    <row r="22" spans="1:10" x14ac:dyDescent="0.15">
      <c r="A22" s="59"/>
      <c r="B22" s="59"/>
      <c r="C22" s="59"/>
      <c r="D22" s="59"/>
      <c r="F22" s="59"/>
      <c r="G22" s="59"/>
      <c r="H22" s="59"/>
      <c r="I22" s="59"/>
      <c r="J22" s="59"/>
    </row>
    <row r="23" spans="1:10" x14ac:dyDescent="0.15">
      <c r="A23" s="59"/>
      <c r="B23" s="59"/>
      <c r="C23" s="59"/>
      <c r="D23" s="59"/>
      <c r="F23" s="59"/>
      <c r="G23" s="59"/>
      <c r="H23" s="59"/>
      <c r="I23" s="59"/>
      <c r="J23" s="59"/>
    </row>
    <row r="24" spans="1:10" x14ac:dyDescent="0.15">
      <c r="A24" s="59"/>
      <c r="B24" s="59"/>
      <c r="C24" s="59"/>
      <c r="D24" s="59"/>
      <c r="F24" s="59"/>
      <c r="G24" s="59"/>
      <c r="H24" s="59"/>
      <c r="I24" s="89"/>
      <c r="J24" s="59"/>
    </row>
    <row r="25" spans="1:10" x14ac:dyDescent="0.15">
      <c r="A25" s="59"/>
      <c r="B25" s="59"/>
      <c r="C25" s="59"/>
      <c r="D25" s="59"/>
      <c r="F25" s="59"/>
      <c r="G25" s="59"/>
      <c r="H25" s="59"/>
      <c r="I25" s="59"/>
      <c r="J25" s="59"/>
    </row>
    <row r="26" spans="1:10" x14ac:dyDescent="0.15">
      <c r="A26" s="59"/>
      <c r="B26" s="59"/>
      <c r="C26" s="59"/>
      <c r="D26" s="59"/>
      <c r="F26" s="59"/>
      <c r="G26" s="59"/>
      <c r="H26" s="59"/>
      <c r="I26" s="59"/>
      <c r="J26" s="59"/>
    </row>
    <row r="27" spans="1:10" x14ac:dyDescent="0.15">
      <c r="A27" s="59"/>
      <c r="B27" s="59"/>
      <c r="C27" s="59"/>
      <c r="D27" s="59"/>
      <c r="F27" s="59"/>
      <c r="G27" s="59"/>
      <c r="H27" s="59"/>
      <c r="I27" s="59"/>
      <c r="J27" s="59"/>
    </row>
    <row r="28" spans="1:10" x14ac:dyDescent="0.15">
      <c r="A28" s="59"/>
      <c r="B28" s="59"/>
      <c r="C28" s="59"/>
      <c r="D28" s="59"/>
      <c r="F28" s="59"/>
      <c r="G28" s="59"/>
      <c r="H28" s="59"/>
      <c r="I28" s="59"/>
      <c r="J28" s="59"/>
    </row>
    <row r="29" spans="1:10" x14ac:dyDescent="0.15">
      <c r="A29" s="59"/>
      <c r="B29" s="59"/>
      <c r="C29" s="59"/>
      <c r="D29" s="59"/>
      <c r="F29" s="59"/>
      <c r="G29" s="59"/>
      <c r="H29" s="59"/>
      <c r="I29" s="59"/>
      <c r="J29" s="59"/>
    </row>
    <row r="30" spans="1:10" x14ac:dyDescent="0.15">
      <c r="A30" s="59"/>
      <c r="B30" s="59"/>
      <c r="C30" s="59"/>
      <c r="D30" s="59"/>
      <c r="F30" s="59"/>
      <c r="G30" s="59"/>
      <c r="H30" s="59"/>
      <c r="I30" s="59"/>
      <c r="J30" s="59"/>
    </row>
    <row r="31" spans="1:10" x14ac:dyDescent="0.15">
      <c r="A31" s="59"/>
      <c r="B31" s="59"/>
      <c r="C31" s="59"/>
      <c r="D31" s="59"/>
      <c r="F31" s="59"/>
      <c r="G31" s="59"/>
      <c r="H31" s="59"/>
      <c r="I31" s="59"/>
      <c r="J31" s="59"/>
    </row>
    <row r="32" spans="1:10" x14ac:dyDescent="0.15">
      <c r="A32" s="59"/>
      <c r="B32" s="59"/>
      <c r="C32" s="59"/>
      <c r="D32" s="59"/>
      <c r="F32" s="59"/>
      <c r="G32" s="59"/>
      <c r="H32" s="59"/>
      <c r="I32" s="59"/>
      <c r="J32" s="59"/>
    </row>
    <row r="33" spans="1:10" x14ac:dyDescent="0.15">
      <c r="A33" s="59"/>
      <c r="B33" s="59"/>
      <c r="C33" s="59"/>
      <c r="D33" s="59"/>
      <c r="F33" s="59"/>
      <c r="G33" s="59"/>
      <c r="H33" s="59"/>
      <c r="I33" s="59"/>
      <c r="J33" s="59"/>
    </row>
    <row r="34" spans="1:10" x14ac:dyDescent="0.15">
      <c r="A34" s="59"/>
      <c r="B34" s="59"/>
      <c r="C34" s="59"/>
      <c r="D34" s="59"/>
      <c r="F34" s="59"/>
      <c r="G34" s="59"/>
      <c r="H34" s="59"/>
      <c r="I34" s="59"/>
      <c r="J34" s="59"/>
    </row>
    <row r="35" spans="1:10" x14ac:dyDescent="0.15">
      <c r="A35" s="59"/>
      <c r="B35" s="59"/>
      <c r="C35" s="59"/>
      <c r="D35" s="59"/>
      <c r="F35" s="59"/>
      <c r="G35" s="59"/>
      <c r="H35" s="59"/>
      <c r="I35" s="59"/>
      <c r="J35" s="59"/>
    </row>
    <row r="36" spans="1:10" x14ac:dyDescent="0.15">
      <c r="A36" s="59"/>
      <c r="B36" s="59"/>
      <c r="C36" s="59"/>
      <c r="D36" s="59"/>
      <c r="F36" s="59"/>
      <c r="G36" s="59"/>
      <c r="H36" s="59"/>
      <c r="I36" s="59"/>
      <c r="J36" s="59"/>
    </row>
    <row r="37" spans="1:10" x14ac:dyDescent="0.15">
      <c r="A37" s="59"/>
      <c r="B37" s="59"/>
      <c r="C37" s="59"/>
      <c r="D37" s="59"/>
      <c r="F37" s="59"/>
      <c r="G37" s="59"/>
      <c r="H37" s="59"/>
      <c r="I37" s="59"/>
      <c r="J37" s="59"/>
    </row>
    <row r="38" spans="1:10" x14ac:dyDescent="0.15">
      <c r="A38" s="59"/>
      <c r="B38" s="59"/>
      <c r="C38" s="59"/>
      <c r="D38" s="59"/>
      <c r="F38" s="59"/>
      <c r="G38" s="59"/>
      <c r="H38" s="59"/>
      <c r="I38" s="59"/>
      <c r="J38" s="59"/>
    </row>
    <row r="39" spans="1:10" x14ac:dyDescent="0.15">
      <c r="A39" s="59"/>
      <c r="B39" s="59"/>
      <c r="C39" s="59"/>
      <c r="D39" s="59"/>
      <c r="F39" s="59"/>
      <c r="G39" s="59"/>
      <c r="H39" s="59"/>
      <c r="I39" s="59"/>
      <c r="J39" s="59"/>
    </row>
    <row r="40" spans="1:10" x14ac:dyDescent="0.15">
      <c r="A40" s="59"/>
      <c r="B40" s="59"/>
      <c r="C40" s="59"/>
      <c r="D40" s="59"/>
      <c r="F40" s="59"/>
      <c r="G40" s="59"/>
      <c r="H40" s="59"/>
      <c r="I40" s="59"/>
      <c r="J40" s="59"/>
    </row>
    <row r="41" spans="1:10" x14ac:dyDescent="0.15">
      <c r="A41" s="59"/>
      <c r="B41" s="59"/>
      <c r="C41" s="59"/>
      <c r="D41" s="59"/>
      <c r="F41" s="59"/>
      <c r="G41" s="59"/>
      <c r="H41" s="59"/>
      <c r="I41" s="59"/>
      <c r="J41" s="59"/>
    </row>
    <row r="42" spans="1:10" x14ac:dyDescent="0.15">
      <c r="A42" s="59"/>
      <c r="B42" s="59"/>
      <c r="C42" s="59"/>
      <c r="D42" s="59"/>
      <c r="F42" s="59"/>
      <c r="G42" s="59"/>
      <c r="H42" s="59"/>
      <c r="I42" s="59"/>
      <c r="J42" s="59"/>
    </row>
    <row r="43" spans="1:10" x14ac:dyDescent="0.15">
      <c r="A43" s="59"/>
      <c r="B43" s="59"/>
      <c r="C43" s="59"/>
      <c r="D43" s="59"/>
      <c r="F43" s="59"/>
      <c r="G43" s="59"/>
      <c r="H43" s="59"/>
      <c r="I43" s="59"/>
      <c r="J43" s="59"/>
    </row>
    <row r="44" spans="1:10" x14ac:dyDescent="0.15">
      <c r="A44" s="59"/>
      <c r="B44" s="59"/>
      <c r="C44" s="59"/>
      <c r="D44" s="59"/>
      <c r="F44" s="59"/>
      <c r="G44" s="59"/>
      <c r="H44" s="59"/>
      <c r="I44" s="59"/>
      <c r="J44" s="59"/>
    </row>
    <row r="45" spans="1:10" x14ac:dyDescent="0.15">
      <c r="A45" s="59"/>
      <c r="B45" s="59"/>
      <c r="C45" s="59"/>
      <c r="D45" s="59"/>
      <c r="F45" s="59"/>
      <c r="G45" s="59"/>
      <c r="H45" s="59"/>
      <c r="I45" s="59"/>
      <c r="J45" s="59"/>
    </row>
  </sheetData>
  <mergeCells count="8">
    <mergeCell ref="F11:F13"/>
    <mergeCell ref="A9:B9"/>
    <mergeCell ref="F9:G9"/>
    <mergeCell ref="A2:J2"/>
    <mergeCell ref="A6:J6"/>
    <mergeCell ref="A7:E7"/>
    <mergeCell ref="F7:J7"/>
    <mergeCell ref="A3:J3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81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85" zoomScaleNormal="85" workbookViewId="0">
      <pane ySplit="4" topLeftCell="A5" activePane="bottomLeft" state="frozen"/>
      <selection pane="bottomLeft" activeCell="E13" sqref="E13"/>
    </sheetView>
  </sheetViews>
  <sheetFormatPr defaultRowHeight="13.5" x14ac:dyDescent="0.15"/>
  <cols>
    <col min="1" max="1" width="10.21875" style="4" customWidth="1"/>
    <col min="2" max="2" width="9.6640625" style="4" customWidth="1"/>
    <col min="3" max="3" width="12.21875" style="4" customWidth="1"/>
    <col min="4" max="5" width="14.77734375" style="3" customWidth="1"/>
    <col min="6" max="6" width="11" style="3" customWidth="1"/>
    <col min="7" max="7" width="20.44140625" style="3" customWidth="1"/>
    <col min="8" max="8" width="12.77734375" style="3" customWidth="1"/>
    <col min="9" max="9" width="2.109375" style="3" customWidth="1"/>
    <col min="10" max="10" width="4.21875" style="3" customWidth="1"/>
    <col min="11" max="11" width="3.5546875" style="3" customWidth="1"/>
    <col min="12" max="12" width="2.33203125" style="3" customWidth="1"/>
    <col min="13" max="13" width="15.6640625" style="4" customWidth="1"/>
  </cols>
  <sheetData>
    <row r="1" spans="1:15" ht="18.75" x14ac:dyDescent="0.15">
      <c r="A1" s="372" t="s">
        <v>314</v>
      </c>
      <c r="B1" s="372"/>
      <c r="C1" s="372"/>
    </row>
    <row r="2" spans="1:15" ht="15" thickBot="1" x14ac:dyDescent="0.2">
      <c r="A2" s="460" t="s">
        <v>297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</row>
    <row r="3" spans="1:15" ht="29.25" customHeight="1" x14ac:dyDescent="0.15">
      <c r="A3" s="461" t="s">
        <v>29</v>
      </c>
      <c r="B3" s="462"/>
      <c r="C3" s="462"/>
      <c r="D3" s="477" t="s">
        <v>273</v>
      </c>
      <c r="E3" s="477" t="s">
        <v>315</v>
      </c>
      <c r="F3" s="481" t="s">
        <v>5</v>
      </c>
      <c r="G3" s="471" t="s">
        <v>6</v>
      </c>
      <c r="H3" s="472"/>
      <c r="I3" s="472"/>
      <c r="J3" s="472"/>
      <c r="K3" s="472"/>
      <c r="L3" s="472"/>
      <c r="M3" s="473"/>
    </row>
    <row r="4" spans="1:15" ht="29.25" customHeight="1" thickBot="1" x14ac:dyDescent="0.2">
      <c r="A4" s="60" t="s">
        <v>7</v>
      </c>
      <c r="B4" s="61" t="s">
        <v>8</v>
      </c>
      <c r="C4" s="61" t="s">
        <v>9</v>
      </c>
      <c r="D4" s="478"/>
      <c r="E4" s="478"/>
      <c r="F4" s="482"/>
      <c r="G4" s="474"/>
      <c r="H4" s="475"/>
      <c r="I4" s="475"/>
      <c r="J4" s="475"/>
      <c r="K4" s="475"/>
      <c r="L4" s="475"/>
      <c r="M4" s="476"/>
    </row>
    <row r="5" spans="1:15" ht="35.25" customHeight="1" thickBot="1" x14ac:dyDescent="0.2">
      <c r="A5" s="479" t="s">
        <v>28</v>
      </c>
      <c r="B5" s="480"/>
      <c r="C5" s="480"/>
      <c r="D5" s="96">
        <f>SUM(D6,D12,D24,D28,D36)</f>
        <v>205246</v>
      </c>
      <c r="E5" s="96">
        <f>SUM(E6,E12,E24,E28,E36)</f>
        <v>279246</v>
      </c>
      <c r="F5" s="120">
        <f t="shared" ref="F5:F6" si="0">SUM(E5-D5)</f>
        <v>74000</v>
      </c>
      <c r="G5" s="97"/>
      <c r="H5" s="98"/>
      <c r="I5" s="98"/>
      <c r="J5" s="98"/>
      <c r="K5" s="98"/>
      <c r="L5" s="98"/>
      <c r="M5" s="334">
        <f>SUM(M6,M12,M24,M28,M36)</f>
        <v>279245866</v>
      </c>
      <c r="O5" s="1"/>
    </row>
    <row r="6" spans="1:15" ht="28.5" customHeight="1" thickTop="1" x14ac:dyDescent="0.15">
      <c r="A6" s="315" t="s">
        <v>4</v>
      </c>
      <c r="B6" s="465" t="s">
        <v>184</v>
      </c>
      <c r="C6" s="466"/>
      <c r="D6" s="319">
        <v>105300</v>
      </c>
      <c r="E6" s="319">
        <v>165300</v>
      </c>
      <c r="F6" s="320">
        <f t="shared" si="0"/>
        <v>60000</v>
      </c>
      <c r="G6" s="321"/>
      <c r="H6" s="322"/>
      <c r="I6" s="322"/>
      <c r="J6" s="322"/>
      <c r="K6" s="322"/>
      <c r="L6" s="322"/>
      <c r="M6" s="323">
        <f>SUM(M7)</f>
        <v>165300000</v>
      </c>
    </row>
    <row r="7" spans="1:15" ht="28.5" customHeight="1" x14ac:dyDescent="0.15">
      <c r="A7" s="424"/>
      <c r="B7" s="425"/>
      <c r="C7" s="324" t="s">
        <v>178</v>
      </c>
      <c r="D7" s="325">
        <v>105300</v>
      </c>
      <c r="E7" s="325">
        <v>165300</v>
      </c>
      <c r="F7" s="320">
        <f>SUM(E7-D7)</f>
        <v>60000</v>
      </c>
      <c r="G7" s="326"/>
      <c r="H7" s="327"/>
      <c r="I7" s="327"/>
      <c r="J7" s="327"/>
      <c r="K7" s="327"/>
      <c r="L7" s="327"/>
      <c r="M7" s="412">
        <f>SUM(M8)</f>
        <v>165300000</v>
      </c>
    </row>
    <row r="8" spans="1:15" ht="28.5" customHeight="1" x14ac:dyDescent="0.15">
      <c r="A8" s="427"/>
      <c r="B8" s="44"/>
      <c r="C8" s="238" t="s">
        <v>31</v>
      </c>
      <c r="D8" s="132">
        <v>105300</v>
      </c>
      <c r="E8" s="132">
        <v>165300</v>
      </c>
      <c r="F8" s="27">
        <f>SUM(E8-D8)</f>
        <v>60000</v>
      </c>
      <c r="G8" s="137"/>
      <c r="H8" s="67"/>
      <c r="I8" s="67"/>
      <c r="J8" s="67"/>
      <c r="K8" s="67"/>
      <c r="L8" s="67"/>
      <c r="M8" s="68">
        <f>SUM(M9:M11)</f>
        <v>165300000</v>
      </c>
    </row>
    <row r="9" spans="1:15" ht="28.5" customHeight="1" x14ac:dyDescent="0.15">
      <c r="A9" s="427"/>
      <c r="B9" s="44"/>
      <c r="C9" s="134"/>
      <c r="D9" s="413"/>
      <c r="E9" s="413"/>
      <c r="F9" s="106"/>
      <c r="G9" s="31" t="s">
        <v>125</v>
      </c>
      <c r="H9" s="70"/>
      <c r="I9" s="70"/>
      <c r="J9" s="70"/>
      <c r="K9" s="70"/>
      <c r="L9" s="70"/>
      <c r="M9" s="71">
        <v>100000000</v>
      </c>
    </row>
    <row r="10" spans="1:15" ht="28.5" customHeight="1" x14ac:dyDescent="0.15">
      <c r="A10" s="433"/>
      <c r="B10" s="44"/>
      <c r="C10" s="134"/>
      <c r="D10" s="413"/>
      <c r="E10" s="413"/>
      <c r="F10" s="106"/>
      <c r="G10" s="428" t="s">
        <v>311</v>
      </c>
      <c r="H10" s="429"/>
      <c r="I10" s="429"/>
      <c r="J10" s="429"/>
      <c r="K10" s="429"/>
      <c r="L10" s="429"/>
      <c r="M10" s="430">
        <v>60000000</v>
      </c>
    </row>
    <row r="11" spans="1:15" ht="22.5" customHeight="1" x14ac:dyDescent="0.15">
      <c r="A11" s="427"/>
      <c r="B11" s="44"/>
      <c r="C11" s="415"/>
      <c r="D11" s="416"/>
      <c r="E11" s="416"/>
      <c r="F11" s="414"/>
      <c r="G11" s="439" t="s">
        <v>306</v>
      </c>
      <c r="H11" s="159"/>
      <c r="I11" s="159"/>
      <c r="J11" s="159"/>
      <c r="K11" s="159"/>
      <c r="L11" s="159"/>
      <c r="M11" s="409">
        <v>5300000</v>
      </c>
    </row>
    <row r="12" spans="1:15" ht="28.5" customHeight="1" x14ac:dyDescent="0.15">
      <c r="A12" s="315" t="s">
        <v>32</v>
      </c>
      <c r="B12" s="294" t="s">
        <v>33</v>
      </c>
      <c r="C12" s="294" t="s">
        <v>180</v>
      </c>
      <c r="D12" s="319">
        <v>68920</v>
      </c>
      <c r="E12" s="319">
        <f>SUM(E13,E21)</f>
        <v>82920</v>
      </c>
      <c r="F12" s="223">
        <f>SUM(E12-D12)</f>
        <v>14000</v>
      </c>
      <c r="G12" s="321"/>
      <c r="H12" s="322"/>
      <c r="I12" s="322"/>
      <c r="J12" s="322"/>
      <c r="K12" s="322"/>
      <c r="L12" s="322"/>
      <c r="M12" s="323">
        <f>SUM(M14,M21)</f>
        <v>82920000</v>
      </c>
    </row>
    <row r="13" spans="1:15" ht="28.5" customHeight="1" x14ac:dyDescent="0.15">
      <c r="A13" s="424"/>
      <c r="B13" s="425"/>
      <c r="C13" s="324" t="s">
        <v>178</v>
      </c>
      <c r="D13" s="325">
        <v>68120</v>
      </c>
      <c r="E13" s="325">
        <v>82120</v>
      </c>
      <c r="F13" s="223">
        <f>SUM(E13-D13)</f>
        <v>14000</v>
      </c>
      <c r="G13" s="326"/>
      <c r="H13" s="327"/>
      <c r="I13" s="327"/>
      <c r="J13" s="327"/>
      <c r="K13" s="327"/>
      <c r="L13" s="327"/>
      <c r="M13" s="328">
        <f>SUM(M14)</f>
        <v>82120000</v>
      </c>
    </row>
    <row r="14" spans="1:15" ht="28.5" customHeight="1" x14ac:dyDescent="0.15">
      <c r="A14" s="427"/>
      <c r="B14" s="422"/>
      <c r="C14" s="235" t="s">
        <v>34</v>
      </c>
      <c r="D14" s="63">
        <v>68120</v>
      </c>
      <c r="E14" s="63">
        <v>82120</v>
      </c>
      <c r="F14" s="14">
        <f>SUM(E14-D14)</f>
        <v>14000</v>
      </c>
      <c r="G14" s="66"/>
      <c r="H14" s="67"/>
      <c r="I14" s="67"/>
      <c r="J14" s="67"/>
      <c r="K14" s="67"/>
      <c r="L14" s="67"/>
      <c r="M14" s="68">
        <f>SUM(M15:M20)</f>
        <v>82120000</v>
      </c>
    </row>
    <row r="15" spans="1:15" ht="18" customHeight="1" x14ac:dyDescent="0.15">
      <c r="A15" s="427"/>
      <c r="B15" s="422"/>
      <c r="C15" s="422"/>
      <c r="D15" s="65"/>
      <c r="E15" s="65"/>
      <c r="F15" s="131"/>
      <c r="G15" s="158" t="s">
        <v>115</v>
      </c>
      <c r="H15" s="159">
        <v>2550000</v>
      </c>
      <c r="I15" s="159" t="s">
        <v>87</v>
      </c>
      <c r="J15" s="159">
        <v>12</v>
      </c>
      <c r="K15" s="159" t="s">
        <v>117</v>
      </c>
      <c r="L15" s="159" t="s">
        <v>89</v>
      </c>
      <c r="M15" s="160">
        <f>H15*J15</f>
        <v>30600000</v>
      </c>
    </row>
    <row r="16" spans="1:15" ht="18" customHeight="1" x14ac:dyDescent="0.15">
      <c r="A16" s="427"/>
      <c r="B16" s="422"/>
      <c r="C16" s="422"/>
      <c r="D16" s="65"/>
      <c r="E16" s="65"/>
      <c r="F16" s="131"/>
      <c r="G16" s="158" t="s">
        <v>116</v>
      </c>
      <c r="H16" s="159">
        <v>460000</v>
      </c>
      <c r="I16" s="159" t="s">
        <v>87</v>
      </c>
      <c r="J16" s="159">
        <v>12</v>
      </c>
      <c r="K16" s="159" t="s">
        <v>91</v>
      </c>
      <c r="L16" s="159" t="s">
        <v>89</v>
      </c>
      <c r="M16" s="160">
        <f t="shared" ref="M16" si="1">H16*J16</f>
        <v>5520000</v>
      </c>
    </row>
    <row r="17" spans="1:13" ht="18" customHeight="1" x14ac:dyDescent="0.15">
      <c r="A17" s="427"/>
      <c r="B17" s="422"/>
      <c r="C17" s="422"/>
      <c r="D17" s="65"/>
      <c r="E17" s="65"/>
      <c r="F17" s="131"/>
      <c r="G17" s="158" t="s">
        <v>251</v>
      </c>
      <c r="H17" s="159">
        <v>5000000</v>
      </c>
      <c r="I17" s="159" t="s">
        <v>58</v>
      </c>
      <c r="J17" s="159">
        <v>5</v>
      </c>
      <c r="K17" s="159" t="s">
        <v>252</v>
      </c>
      <c r="L17" s="159" t="s">
        <v>57</v>
      </c>
      <c r="M17" s="160">
        <f>SUM(H17*J17)</f>
        <v>25000000</v>
      </c>
    </row>
    <row r="18" spans="1:13" ht="18" customHeight="1" x14ac:dyDescent="0.15">
      <c r="A18" s="427"/>
      <c r="B18" s="422"/>
      <c r="C18" s="422"/>
      <c r="D18" s="65"/>
      <c r="E18" s="65"/>
      <c r="F18" s="131"/>
      <c r="G18" s="158" t="s">
        <v>285</v>
      </c>
      <c r="H18" s="159">
        <v>1000000</v>
      </c>
      <c r="I18" s="159" t="s">
        <v>286</v>
      </c>
      <c r="J18" s="159">
        <v>1</v>
      </c>
      <c r="K18" s="159" t="s">
        <v>287</v>
      </c>
      <c r="L18" s="159" t="s">
        <v>288</v>
      </c>
      <c r="M18" s="160">
        <v>1000000</v>
      </c>
    </row>
    <row r="19" spans="1:13" ht="18" customHeight="1" x14ac:dyDescent="0.15">
      <c r="A19" s="433"/>
      <c r="B19" s="432"/>
      <c r="C19" s="432"/>
      <c r="D19" s="65"/>
      <c r="E19" s="65"/>
      <c r="F19" s="131"/>
      <c r="G19" s="440" t="s">
        <v>312</v>
      </c>
      <c r="H19" s="429">
        <v>10000000</v>
      </c>
      <c r="I19" s="429" t="s">
        <v>58</v>
      </c>
      <c r="J19" s="429">
        <v>1</v>
      </c>
      <c r="K19" s="429" t="s">
        <v>60</v>
      </c>
      <c r="L19" s="429" t="s">
        <v>57</v>
      </c>
      <c r="M19" s="441">
        <f>SUM(H19*J19)</f>
        <v>10000000</v>
      </c>
    </row>
    <row r="20" spans="1:13" ht="18" customHeight="1" x14ac:dyDescent="0.15">
      <c r="A20" s="427"/>
      <c r="B20" s="422"/>
      <c r="C20" s="422"/>
      <c r="D20" s="65"/>
      <c r="E20" s="65"/>
      <c r="F20" s="131"/>
      <c r="G20" s="440" t="s">
        <v>313</v>
      </c>
      <c r="H20" s="429">
        <v>10000000</v>
      </c>
      <c r="I20" s="429" t="s">
        <v>87</v>
      </c>
      <c r="J20" s="429">
        <v>1</v>
      </c>
      <c r="K20" s="429" t="s">
        <v>90</v>
      </c>
      <c r="L20" s="429" t="s">
        <v>89</v>
      </c>
      <c r="M20" s="441">
        <f>SUM(H20*J20)</f>
        <v>10000000</v>
      </c>
    </row>
    <row r="21" spans="1:13" ht="28.5" customHeight="1" x14ac:dyDescent="0.15">
      <c r="A21" s="427"/>
      <c r="B21" s="422"/>
      <c r="C21" s="294" t="s">
        <v>183</v>
      </c>
      <c r="D21" s="329">
        <v>800</v>
      </c>
      <c r="E21" s="329">
        <v>800</v>
      </c>
      <c r="F21" s="221">
        <f>SUM(E21-D21)</f>
        <v>0</v>
      </c>
      <c r="G21" s="321"/>
      <c r="H21" s="322"/>
      <c r="I21" s="322"/>
      <c r="J21" s="322"/>
      <c r="K21" s="322"/>
      <c r="L21" s="322"/>
      <c r="M21" s="323">
        <f>M23</f>
        <v>800000</v>
      </c>
    </row>
    <row r="22" spans="1:13" ht="28.5" customHeight="1" x14ac:dyDescent="0.15">
      <c r="A22" s="427"/>
      <c r="B22" s="422"/>
      <c r="C22" s="422" t="s">
        <v>182</v>
      </c>
      <c r="D22" s="65">
        <v>800</v>
      </c>
      <c r="E22" s="65">
        <v>800</v>
      </c>
      <c r="F22" s="131">
        <f>SUM(E22-D22)</f>
        <v>0</v>
      </c>
      <c r="G22" s="69"/>
      <c r="H22" s="70"/>
      <c r="I22" s="70"/>
      <c r="J22" s="70"/>
      <c r="K22" s="70"/>
      <c r="L22" s="70"/>
      <c r="M22" s="71"/>
    </row>
    <row r="23" spans="1:13" ht="18.75" customHeight="1" x14ac:dyDescent="0.15">
      <c r="A23" s="427"/>
      <c r="B23" s="422"/>
      <c r="C23" s="422"/>
      <c r="D23" s="72"/>
      <c r="E23" s="72"/>
      <c r="F23" s="90"/>
      <c r="G23" s="158" t="s">
        <v>77</v>
      </c>
      <c r="H23" s="159">
        <v>800000</v>
      </c>
      <c r="I23" s="159" t="s">
        <v>58</v>
      </c>
      <c r="J23" s="159">
        <v>1</v>
      </c>
      <c r="K23" s="159" t="s">
        <v>85</v>
      </c>
      <c r="L23" s="159" t="s">
        <v>57</v>
      </c>
      <c r="M23" s="160">
        <f t="shared" ref="M23" si="2">H23*J23</f>
        <v>800000</v>
      </c>
    </row>
    <row r="24" spans="1:13" ht="31.5" customHeight="1" x14ac:dyDescent="0.15">
      <c r="A24" s="315" t="s">
        <v>254</v>
      </c>
      <c r="B24" s="294" t="s">
        <v>255</v>
      </c>
      <c r="C24" s="294" t="s">
        <v>164</v>
      </c>
      <c r="D24" s="330">
        <f>SUM(D25)</f>
        <v>10000</v>
      </c>
      <c r="E24" s="330">
        <f>SUM(E25)</f>
        <v>10000</v>
      </c>
      <c r="F24" s="331">
        <f>SUM(E24-D24)</f>
        <v>0</v>
      </c>
      <c r="G24" s="321"/>
      <c r="H24" s="322"/>
      <c r="I24" s="322"/>
      <c r="J24" s="322"/>
      <c r="K24" s="322"/>
      <c r="L24" s="322"/>
      <c r="M24" s="323">
        <f>SUM(M25)</f>
        <v>10000000</v>
      </c>
    </row>
    <row r="25" spans="1:13" ht="31.5" customHeight="1" x14ac:dyDescent="0.15">
      <c r="A25" s="423"/>
      <c r="B25" s="426"/>
      <c r="C25" s="294" t="s">
        <v>166</v>
      </c>
      <c r="D25" s="330">
        <f>SUM(D27)</f>
        <v>10000</v>
      </c>
      <c r="E25" s="330">
        <f>SUM(E27)</f>
        <v>10000</v>
      </c>
      <c r="F25" s="349">
        <f>SUM(E25-D25)</f>
        <v>0</v>
      </c>
      <c r="G25" s="321"/>
      <c r="H25" s="322"/>
      <c r="I25" s="322"/>
      <c r="J25" s="322"/>
      <c r="K25" s="322"/>
      <c r="L25" s="322"/>
      <c r="M25" s="323">
        <v>10000000</v>
      </c>
    </row>
    <row r="26" spans="1:13" ht="24" customHeight="1" x14ac:dyDescent="0.15">
      <c r="A26" s="427"/>
      <c r="B26" s="422"/>
      <c r="C26" s="422"/>
      <c r="D26" s="72"/>
      <c r="E26" s="72"/>
      <c r="F26" s="90"/>
      <c r="G26" s="158"/>
      <c r="H26" s="159"/>
      <c r="I26" s="159"/>
      <c r="J26" s="159"/>
      <c r="K26" s="159"/>
      <c r="L26" s="159"/>
      <c r="M26" s="160"/>
    </row>
    <row r="27" spans="1:13" ht="24" customHeight="1" x14ac:dyDescent="0.15">
      <c r="A27" s="427"/>
      <c r="B27" s="422"/>
      <c r="C27" s="422" t="s">
        <v>256</v>
      </c>
      <c r="D27" s="350">
        <v>10000</v>
      </c>
      <c r="E27" s="350">
        <v>10000</v>
      </c>
      <c r="F27" s="335">
        <f>SUM(E27-D27)</f>
        <v>0</v>
      </c>
      <c r="G27" s="158" t="s">
        <v>256</v>
      </c>
      <c r="H27" s="159">
        <v>10000000</v>
      </c>
      <c r="I27" s="159" t="s">
        <v>257</v>
      </c>
      <c r="J27" s="159">
        <v>1</v>
      </c>
      <c r="K27" s="159" t="s">
        <v>258</v>
      </c>
      <c r="L27" s="159" t="s">
        <v>259</v>
      </c>
      <c r="M27" s="160">
        <f>SUM(H27*J27)</f>
        <v>10000000</v>
      </c>
    </row>
    <row r="28" spans="1:13" ht="28.5" customHeight="1" x14ac:dyDescent="0.15">
      <c r="A28" s="315" t="s">
        <v>10</v>
      </c>
      <c r="B28" s="294" t="s">
        <v>10</v>
      </c>
      <c r="C28" s="294" t="s">
        <v>180</v>
      </c>
      <c r="D28" s="330">
        <v>17004</v>
      </c>
      <c r="E28" s="330">
        <v>17004</v>
      </c>
      <c r="F28" s="331">
        <f>SUM(E28-D28)</f>
        <v>0</v>
      </c>
      <c r="G28" s="321"/>
      <c r="H28" s="322"/>
      <c r="I28" s="322"/>
      <c r="J28" s="322"/>
      <c r="K28" s="322"/>
      <c r="L28" s="322"/>
      <c r="M28" s="323">
        <f>SUM(M29)</f>
        <v>17004327</v>
      </c>
    </row>
    <row r="29" spans="1:13" ht="28.5" customHeight="1" x14ac:dyDescent="0.15">
      <c r="A29" s="423"/>
      <c r="B29" s="426"/>
      <c r="C29" s="324" t="s">
        <v>178</v>
      </c>
      <c r="D29" s="332">
        <v>17004</v>
      </c>
      <c r="E29" s="332">
        <v>17004</v>
      </c>
      <c r="F29" s="331">
        <f>SUM(E29-D29)</f>
        <v>0</v>
      </c>
      <c r="G29" s="326"/>
      <c r="H29" s="327"/>
      <c r="I29" s="327"/>
      <c r="J29" s="327"/>
      <c r="K29" s="327"/>
      <c r="L29" s="327"/>
      <c r="M29" s="328">
        <f>SUM(M31:M35)</f>
        <v>17004327</v>
      </c>
    </row>
    <row r="30" spans="1:13" ht="28.5" customHeight="1" x14ac:dyDescent="0.15">
      <c r="A30" s="427"/>
      <c r="B30" s="44"/>
      <c r="C30" s="238" t="s">
        <v>123</v>
      </c>
      <c r="D30" s="116">
        <v>17004</v>
      </c>
      <c r="E30" s="116">
        <v>17004</v>
      </c>
      <c r="F30" s="117">
        <f>SUM(E30-D30)</f>
        <v>0</v>
      </c>
      <c r="G30" s="66"/>
      <c r="H30" s="67"/>
      <c r="I30" s="67"/>
      <c r="J30" s="67"/>
      <c r="K30" s="67"/>
      <c r="L30" s="67"/>
      <c r="M30" s="68" t="s">
        <v>181</v>
      </c>
    </row>
    <row r="31" spans="1:13" ht="18" customHeight="1" x14ac:dyDescent="0.15">
      <c r="A31" s="427"/>
      <c r="B31" s="44"/>
      <c r="C31" s="467"/>
      <c r="D31" s="118"/>
      <c r="E31" s="118"/>
      <c r="F31" s="119"/>
      <c r="G31" s="407" t="s">
        <v>120</v>
      </c>
      <c r="H31" s="408">
        <v>261143</v>
      </c>
      <c r="I31" s="408" t="s">
        <v>58</v>
      </c>
      <c r="J31" s="408">
        <v>1</v>
      </c>
      <c r="K31" s="408" t="s">
        <v>80</v>
      </c>
      <c r="L31" s="408" t="s">
        <v>74</v>
      </c>
      <c r="M31" s="409">
        <f t="shared" ref="M31" si="3">SUM(H31*J31)</f>
        <v>261143</v>
      </c>
    </row>
    <row r="32" spans="1:13" ht="18" customHeight="1" x14ac:dyDescent="0.15">
      <c r="A32" s="427"/>
      <c r="B32" s="44"/>
      <c r="C32" s="467"/>
      <c r="D32" s="118"/>
      <c r="E32" s="118"/>
      <c r="F32" s="119"/>
      <c r="G32" s="407" t="s">
        <v>121</v>
      </c>
      <c r="H32" s="408">
        <v>1525655</v>
      </c>
      <c r="I32" s="408" t="s">
        <v>58</v>
      </c>
      <c r="J32" s="408">
        <v>1</v>
      </c>
      <c r="K32" s="408" t="s">
        <v>80</v>
      </c>
      <c r="L32" s="408" t="s">
        <v>74</v>
      </c>
      <c r="M32" s="410">
        <f>H32*J32</f>
        <v>1525655</v>
      </c>
    </row>
    <row r="33" spans="1:13" ht="18" customHeight="1" x14ac:dyDescent="0.15">
      <c r="A33" s="427"/>
      <c r="B33" s="44"/>
      <c r="C33" s="467"/>
      <c r="D33" s="118"/>
      <c r="E33" s="118"/>
      <c r="F33" s="119"/>
      <c r="G33" s="407" t="s">
        <v>253</v>
      </c>
      <c r="H33" s="408">
        <v>2218</v>
      </c>
      <c r="I33" s="408" t="s">
        <v>58</v>
      </c>
      <c r="J33" s="408">
        <v>1</v>
      </c>
      <c r="K33" s="408" t="s">
        <v>60</v>
      </c>
      <c r="L33" s="408" t="s">
        <v>57</v>
      </c>
      <c r="M33" s="410">
        <f>H33*J33</f>
        <v>2218</v>
      </c>
    </row>
    <row r="34" spans="1:13" ht="18" customHeight="1" x14ac:dyDescent="0.15">
      <c r="A34" s="427"/>
      <c r="B34" s="44"/>
      <c r="C34" s="467"/>
      <c r="D34" s="118"/>
      <c r="E34" s="118"/>
      <c r="F34" s="119"/>
      <c r="G34" s="407" t="s">
        <v>122</v>
      </c>
      <c r="H34" s="408">
        <v>9771725</v>
      </c>
      <c r="I34" s="408" t="s">
        <v>58</v>
      </c>
      <c r="J34" s="408">
        <v>1</v>
      </c>
      <c r="K34" s="408" t="s">
        <v>80</v>
      </c>
      <c r="L34" s="408" t="s">
        <v>74</v>
      </c>
      <c r="M34" s="410">
        <f>H34*J34</f>
        <v>9771725</v>
      </c>
    </row>
    <row r="35" spans="1:13" ht="18" customHeight="1" x14ac:dyDescent="0.15">
      <c r="A35" s="427"/>
      <c r="B35" s="44"/>
      <c r="C35" s="270"/>
      <c r="D35" s="118"/>
      <c r="E35" s="118"/>
      <c r="F35" s="119"/>
      <c r="G35" s="407" t="s">
        <v>224</v>
      </c>
      <c r="H35" s="408">
        <v>5443586</v>
      </c>
      <c r="I35" s="408" t="s">
        <v>58</v>
      </c>
      <c r="J35" s="408">
        <v>1</v>
      </c>
      <c r="K35" s="408" t="s">
        <v>60</v>
      </c>
      <c r="L35" s="408" t="s">
        <v>74</v>
      </c>
      <c r="M35" s="410">
        <f>SUM(H35*J35)</f>
        <v>5443586</v>
      </c>
    </row>
    <row r="36" spans="1:13" ht="28.5" customHeight="1" x14ac:dyDescent="0.15">
      <c r="A36" s="315" t="s">
        <v>11</v>
      </c>
      <c r="B36" s="294" t="s">
        <v>11</v>
      </c>
      <c r="C36" s="333" t="s">
        <v>179</v>
      </c>
      <c r="D36" s="329">
        <f>SUM(D37)</f>
        <v>4022</v>
      </c>
      <c r="E36" s="329">
        <f>SUM(E37)</f>
        <v>4022</v>
      </c>
      <c r="F36" s="223">
        <f>SUM(E36-D36)</f>
        <v>0</v>
      </c>
      <c r="G36" s="321"/>
      <c r="H36" s="322"/>
      <c r="I36" s="322"/>
      <c r="J36" s="322"/>
      <c r="K36" s="322"/>
      <c r="L36" s="322"/>
      <c r="M36" s="323">
        <f>SUM(M38:M39)</f>
        <v>4021539</v>
      </c>
    </row>
    <row r="37" spans="1:13" ht="28.5" customHeight="1" x14ac:dyDescent="0.15">
      <c r="A37" s="424"/>
      <c r="B37" s="425"/>
      <c r="C37" s="421" t="s">
        <v>178</v>
      </c>
      <c r="D37" s="329">
        <f>SUM(D38:D39)</f>
        <v>4022</v>
      </c>
      <c r="E37" s="329">
        <f>SUM(E38:E39)</f>
        <v>4022</v>
      </c>
      <c r="F37" s="223">
        <f>SUM(E37-D37)</f>
        <v>0</v>
      </c>
      <c r="G37" s="321"/>
      <c r="H37" s="322"/>
      <c r="I37" s="322"/>
      <c r="J37" s="322"/>
      <c r="K37" s="322"/>
      <c r="L37" s="322"/>
      <c r="M37" s="323">
        <f>SUM(M38:M39)</f>
        <v>4021539</v>
      </c>
    </row>
    <row r="38" spans="1:13" ht="28.5" customHeight="1" x14ac:dyDescent="0.15">
      <c r="A38" s="469"/>
      <c r="B38" s="467"/>
      <c r="C38" s="236" t="s">
        <v>35</v>
      </c>
      <c r="D38" s="73">
        <v>122</v>
      </c>
      <c r="E38" s="73">
        <v>122</v>
      </c>
      <c r="F38" s="14">
        <f>SUM(E38-D38)</f>
        <v>0</v>
      </c>
      <c r="G38" s="434" t="s">
        <v>236</v>
      </c>
      <c r="H38" s="435">
        <v>121539</v>
      </c>
      <c r="I38" s="435" t="s">
        <v>58</v>
      </c>
      <c r="J38" s="435">
        <v>1</v>
      </c>
      <c r="K38" s="435" t="s">
        <v>81</v>
      </c>
      <c r="L38" s="435" t="s">
        <v>74</v>
      </c>
      <c r="M38" s="436">
        <f>SUM(H38*J38)</f>
        <v>121539</v>
      </c>
    </row>
    <row r="39" spans="1:13" ht="28.5" customHeight="1" thickBot="1" x14ac:dyDescent="0.2">
      <c r="A39" s="470"/>
      <c r="B39" s="468"/>
      <c r="C39" s="237" t="s">
        <v>12</v>
      </c>
      <c r="D39" s="57">
        <v>3900</v>
      </c>
      <c r="E39" s="57">
        <v>3900</v>
      </c>
      <c r="F39" s="348">
        <f>SUM(E39-D39)</f>
        <v>0</v>
      </c>
      <c r="G39" s="399" t="s">
        <v>250</v>
      </c>
      <c r="H39" s="437">
        <v>3900000</v>
      </c>
      <c r="I39" s="437" t="s">
        <v>58</v>
      </c>
      <c r="J39" s="437">
        <v>1</v>
      </c>
      <c r="K39" s="437" t="s">
        <v>61</v>
      </c>
      <c r="L39" s="437" t="s">
        <v>57</v>
      </c>
      <c r="M39" s="438">
        <f>SUM(H39*J39)</f>
        <v>3900000</v>
      </c>
    </row>
    <row r="40" spans="1:13" x14ac:dyDescent="0.15">
      <c r="D40" s="58"/>
      <c r="E40" s="58"/>
      <c r="F40" s="58"/>
      <c r="G40" s="58"/>
      <c r="H40" s="2"/>
      <c r="I40" s="2"/>
      <c r="J40" s="2"/>
      <c r="K40" s="2"/>
      <c r="L40" s="2"/>
      <c r="M40" s="74"/>
    </row>
    <row r="41" spans="1:13" x14ac:dyDescent="0.15">
      <c r="D41" s="58"/>
      <c r="E41" s="58"/>
      <c r="F41" s="58"/>
      <c r="G41" s="58"/>
      <c r="H41" s="2"/>
      <c r="I41" s="2"/>
      <c r="J41" s="2"/>
      <c r="K41" s="2"/>
      <c r="L41" s="2"/>
      <c r="M41" s="74"/>
    </row>
    <row r="42" spans="1:13" x14ac:dyDescent="0.15">
      <c r="D42" s="58"/>
      <c r="E42" s="58"/>
      <c r="F42" s="58"/>
      <c r="G42" s="58"/>
      <c r="H42" s="2"/>
      <c r="I42" s="2"/>
      <c r="J42" s="2"/>
      <c r="K42" s="2"/>
      <c r="L42" s="2"/>
      <c r="M42" s="74"/>
    </row>
    <row r="43" spans="1:13" x14ac:dyDescent="0.15">
      <c r="D43" s="58"/>
      <c r="E43" s="58"/>
      <c r="F43" s="58"/>
      <c r="G43" s="58"/>
      <c r="H43" s="2"/>
      <c r="I43" s="2"/>
      <c r="J43" s="2"/>
      <c r="K43" s="2"/>
      <c r="L43" s="2"/>
      <c r="M43" s="74"/>
    </row>
    <row r="44" spans="1:13" x14ac:dyDescent="0.15">
      <c r="D44" s="58"/>
      <c r="E44" s="58"/>
      <c r="F44" s="58"/>
      <c r="G44" s="58"/>
      <c r="H44" s="2"/>
      <c r="I44" s="2"/>
      <c r="J44" s="2"/>
      <c r="K44" s="2"/>
      <c r="L44" s="2"/>
      <c r="M44" s="74"/>
    </row>
    <row r="45" spans="1:13" x14ac:dyDescent="0.15">
      <c r="D45" s="58"/>
      <c r="E45" s="58"/>
      <c r="F45" s="58"/>
      <c r="G45" s="58"/>
      <c r="H45" s="2"/>
      <c r="I45" s="2"/>
      <c r="J45" s="2"/>
      <c r="K45" s="2"/>
      <c r="L45" s="2"/>
      <c r="M45" s="74"/>
    </row>
    <row r="46" spans="1:13" x14ac:dyDescent="0.15">
      <c r="D46" s="58"/>
      <c r="E46" s="58"/>
      <c r="F46" s="58"/>
      <c r="G46" s="58"/>
      <c r="H46" s="2"/>
      <c r="I46" s="2"/>
      <c r="J46" s="2"/>
      <c r="K46" s="2"/>
      <c r="L46" s="2"/>
      <c r="M46" s="74"/>
    </row>
    <row r="47" spans="1:13" x14ac:dyDescent="0.15">
      <c r="D47" s="58"/>
      <c r="E47" s="58"/>
      <c r="F47" s="58"/>
      <c r="G47" s="58"/>
      <c r="H47" s="2"/>
      <c r="I47" s="2"/>
      <c r="J47" s="2"/>
      <c r="K47" s="2"/>
      <c r="L47" s="2"/>
      <c r="M47" s="74"/>
    </row>
    <row r="48" spans="1:13" x14ac:dyDescent="0.15">
      <c r="D48" s="58"/>
      <c r="E48" s="58"/>
      <c r="F48" s="58"/>
      <c r="G48" s="58"/>
      <c r="H48" s="2"/>
      <c r="I48" s="2"/>
      <c r="J48" s="2"/>
      <c r="K48" s="2"/>
      <c r="L48" s="2"/>
      <c r="M48" s="74"/>
    </row>
    <row r="49" spans="4:13" x14ac:dyDescent="0.15">
      <c r="D49" s="58"/>
      <c r="E49" s="58"/>
      <c r="F49" s="58"/>
      <c r="G49" s="58"/>
      <c r="H49" s="2"/>
      <c r="I49" s="2"/>
      <c r="J49" s="2"/>
      <c r="K49" s="2"/>
      <c r="L49" s="2"/>
      <c r="M49" s="74"/>
    </row>
    <row r="50" spans="4:13" x14ac:dyDescent="0.15">
      <c r="D50" s="58"/>
      <c r="E50" s="58"/>
      <c r="F50" s="58"/>
      <c r="G50" s="58"/>
      <c r="H50" s="2"/>
      <c r="I50" s="2"/>
      <c r="J50" s="2"/>
      <c r="K50" s="2"/>
      <c r="L50" s="2"/>
      <c r="M50" s="74"/>
    </row>
    <row r="51" spans="4:13" x14ac:dyDescent="0.15">
      <c r="D51" s="58"/>
      <c r="E51" s="58"/>
      <c r="F51" s="58"/>
      <c r="G51" s="58"/>
      <c r="H51" s="2"/>
      <c r="I51" s="2"/>
      <c r="J51" s="2"/>
      <c r="K51" s="2"/>
      <c r="L51" s="2"/>
      <c r="M51" s="74"/>
    </row>
    <row r="52" spans="4:13" x14ac:dyDescent="0.15">
      <c r="D52" s="58"/>
      <c r="E52" s="58"/>
      <c r="F52" s="58"/>
      <c r="G52" s="58"/>
      <c r="H52" s="2"/>
      <c r="I52" s="2"/>
      <c r="J52" s="2"/>
      <c r="K52" s="2"/>
      <c r="L52" s="2"/>
      <c r="M52" s="74"/>
    </row>
    <row r="53" spans="4:13" x14ac:dyDescent="0.15">
      <c r="D53" s="58"/>
      <c r="E53" s="58"/>
      <c r="F53" s="58"/>
      <c r="G53" s="58"/>
      <c r="H53" s="2"/>
      <c r="I53" s="2"/>
      <c r="J53" s="2"/>
      <c r="K53" s="2"/>
      <c r="L53" s="2"/>
      <c r="M53" s="74"/>
    </row>
    <row r="54" spans="4:13" x14ac:dyDescent="0.15">
      <c r="D54" s="58"/>
      <c r="E54" s="58"/>
      <c r="F54" s="58"/>
      <c r="G54" s="58"/>
      <c r="H54" s="2"/>
      <c r="I54" s="2"/>
      <c r="J54" s="2"/>
      <c r="K54" s="2"/>
      <c r="L54" s="2"/>
      <c r="M54" s="74"/>
    </row>
    <row r="55" spans="4:13" x14ac:dyDescent="0.15">
      <c r="D55" s="58"/>
      <c r="E55" s="58"/>
      <c r="F55" s="58"/>
      <c r="G55" s="58"/>
      <c r="H55" s="2"/>
      <c r="I55" s="2"/>
      <c r="J55" s="2"/>
      <c r="K55" s="2"/>
      <c r="L55" s="2"/>
      <c r="M55" s="74"/>
    </row>
    <row r="56" spans="4:13" x14ac:dyDescent="0.15">
      <c r="D56" s="58"/>
      <c r="E56" s="58"/>
      <c r="F56" s="58"/>
      <c r="G56" s="58"/>
      <c r="H56" s="2"/>
      <c r="I56" s="2"/>
      <c r="J56" s="2"/>
      <c r="K56" s="2"/>
      <c r="L56" s="2"/>
      <c r="M56" s="74"/>
    </row>
    <row r="57" spans="4:13" x14ac:dyDescent="0.15">
      <c r="D57" s="58"/>
      <c r="E57" s="58"/>
      <c r="F57" s="58"/>
      <c r="G57" s="58"/>
      <c r="H57" s="2"/>
      <c r="I57" s="2"/>
      <c r="J57" s="2"/>
      <c r="K57" s="2"/>
      <c r="L57" s="2"/>
      <c r="M57" s="74"/>
    </row>
    <row r="58" spans="4:13" x14ac:dyDescent="0.15">
      <c r="D58" s="58"/>
      <c r="E58" s="58"/>
      <c r="F58" s="58"/>
      <c r="G58" s="58"/>
      <c r="H58" s="75"/>
      <c r="I58" s="75"/>
      <c r="J58" s="75"/>
      <c r="K58" s="75"/>
      <c r="L58" s="58"/>
      <c r="M58" s="59"/>
    </row>
    <row r="59" spans="4:13" x14ac:dyDescent="0.15">
      <c r="D59" s="58"/>
      <c r="E59" s="58"/>
      <c r="F59" s="58"/>
      <c r="G59" s="58"/>
      <c r="H59" s="75"/>
      <c r="I59" s="75"/>
      <c r="J59" s="75"/>
      <c r="K59" s="75"/>
      <c r="L59" s="58"/>
      <c r="M59" s="59"/>
    </row>
    <row r="60" spans="4:13" x14ac:dyDescent="0.15">
      <c r="D60" s="58"/>
      <c r="E60" s="58"/>
      <c r="F60" s="58"/>
      <c r="G60" s="58"/>
      <c r="H60" s="75"/>
      <c r="I60" s="75"/>
      <c r="J60" s="75"/>
      <c r="K60" s="75"/>
      <c r="L60" s="58"/>
      <c r="M60" s="59"/>
    </row>
    <row r="61" spans="4:13" x14ac:dyDescent="0.15">
      <c r="D61" s="58"/>
      <c r="E61" s="58"/>
      <c r="F61" s="58"/>
      <c r="G61" s="58"/>
      <c r="H61" s="75"/>
      <c r="I61" s="75"/>
      <c r="J61" s="75"/>
      <c r="K61" s="75"/>
      <c r="L61" s="58"/>
      <c r="M61" s="59"/>
    </row>
    <row r="62" spans="4:13" x14ac:dyDescent="0.15">
      <c r="D62" s="58"/>
      <c r="E62" s="58"/>
      <c r="F62" s="58"/>
      <c r="G62" s="58"/>
      <c r="H62" s="75"/>
      <c r="I62" s="75"/>
      <c r="J62" s="75"/>
      <c r="K62" s="75"/>
      <c r="L62" s="58"/>
      <c r="M62" s="59"/>
    </row>
    <row r="63" spans="4:13" x14ac:dyDescent="0.15">
      <c r="D63" s="58"/>
      <c r="E63" s="58"/>
      <c r="F63" s="58"/>
      <c r="G63" s="58"/>
      <c r="H63" s="75"/>
      <c r="I63" s="75"/>
      <c r="J63" s="75"/>
      <c r="K63" s="75"/>
      <c r="L63" s="58"/>
      <c r="M63" s="59"/>
    </row>
    <row r="64" spans="4:13" x14ac:dyDescent="0.15">
      <c r="D64" s="58"/>
      <c r="E64" s="58"/>
      <c r="F64" s="58"/>
      <c r="G64" s="58"/>
      <c r="H64" s="75"/>
      <c r="I64" s="75"/>
      <c r="J64" s="75"/>
      <c r="K64" s="75"/>
      <c r="L64" s="58"/>
      <c r="M64" s="59"/>
    </row>
    <row r="65" spans="4:13" x14ac:dyDescent="0.15">
      <c r="D65" s="58"/>
      <c r="E65" s="58"/>
      <c r="F65" s="58"/>
      <c r="G65" s="58"/>
      <c r="H65" s="75"/>
      <c r="I65" s="75"/>
      <c r="J65" s="75"/>
      <c r="K65" s="75"/>
      <c r="L65" s="58"/>
      <c r="M65" s="59"/>
    </row>
    <row r="66" spans="4:13" x14ac:dyDescent="0.15">
      <c r="D66" s="58"/>
      <c r="E66" s="58"/>
      <c r="F66" s="58"/>
      <c r="G66" s="58"/>
      <c r="H66" s="75"/>
      <c r="I66" s="75"/>
      <c r="J66" s="75"/>
      <c r="K66" s="75"/>
      <c r="L66" s="58"/>
      <c r="M66" s="59"/>
    </row>
    <row r="67" spans="4:13" x14ac:dyDescent="0.15">
      <c r="D67" s="58"/>
      <c r="E67" s="58"/>
      <c r="F67" s="58"/>
      <c r="G67" s="58"/>
      <c r="H67" s="75"/>
      <c r="I67" s="75"/>
      <c r="J67" s="75"/>
      <c r="K67" s="75"/>
      <c r="L67" s="58"/>
      <c r="M67" s="59"/>
    </row>
    <row r="68" spans="4:13" x14ac:dyDescent="0.15">
      <c r="D68" s="58"/>
      <c r="E68" s="58"/>
      <c r="F68" s="58"/>
      <c r="G68" s="58"/>
      <c r="H68" s="75"/>
      <c r="I68" s="75"/>
      <c r="J68" s="75"/>
      <c r="K68" s="75"/>
      <c r="L68" s="58"/>
      <c r="M68" s="59"/>
    </row>
    <row r="69" spans="4:13" x14ac:dyDescent="0.15">
      <c r="D69" s="58"/>
      <c r="E69" s="58"/>
      <c r="F69" s="58"/>
      <c r="G69" s="58"/>
      <c r="H69" s="75"/>
      <c r="I69" s="75"/>
      <c r="J69" s="75"/>
      <c r="K69" s="75"/>
      <c r="L69" s="58"/>
      <c r="M69" s="59"/>
    </row>
    <row r="70" spans="4:13" x14ac:dyDescent="0.15">
      <c r="D70" s="58"/>
      <c r="E70" s="58"/>
      <c r="F70" s="58"/>
      <c r="G70" s="58"/>
      <c r="H70" s="75"/>
      <c r="I70" s="75"/>
      <c r="J70" s="75"/>
      <c r="K70" s="75"/>
      <c r="L70" s="58"/>
      <c r="M70" s="59"/>
    </row>
    <row r="71" spans="4:13" x14ac:dyDescent="0.15">
      <c r="D71" s="58"/>
      <c r="E71" s="58"/>
      <c r="F71" s="58"/>
      <c r="G71" s="58"/>
      <c r="H71" s="75"/>
      <c r="I71" s="75"/>
      <c r="J71" s="75"/>
      <c r="K71" s="75"/>
      <c r="L71" s="58"/>
      <c r="M71" s="59"/>
    </row>
    <row r="72" spans="4:13" x14ac:dyDescent="0.15">
      <c r="D72" s="58"/>
      <c r="E72" s="58"/>
      <c r="F72" s="58"/>
      <c r="G72" s="58"/>
      <c r="H72" s="75"/>
      <c r="I72" s="75"/>
      <c r="J72" s="75"/>
      <c r="K72" s="75"/>
      <c r="L72" s="58"/>
      <c r="M72" s="59"/>
    </row>
    <row r="73" spans="4:13" x14ac:dyDescent="0.15">
      <c r="D73" s="58"/>
      <c r="E73" s="58"/>
      <c r="F73" s="58"/>
      <c r="G73" s="58"/>
      <c r="H73" s="75"/>
      <c r="I73" s="75"/>
      <c r="J73" s="75"/>
      <c r="K73" s="75"/>
      <c r="L73" s="58"/>
      <c r="M73" s="59"/>
    </row>
    <row r="74" spans="4:13" x14ac:dyDescent="0.15">
      <c r="D74" s="58"/>
      <c r="E74" s="58"/>
      <c r="F74" s="58"/>
      <c r="G74" s="58"/>
      <c r="H74" s="75"/>
      <c r="I74" s="75"/>
      <c r="J74" s="75"/>
      <c r="K74" s="75"/>
      <c r="L74" s="58"/>
      <c r="M74" s="59"/>
    </row>
    <row r="75" spans="4:13" x14ac:dyDescent="0.15">
      <c r="D75" s="58"/>
      <c r="E75" s="58"/>
      <c r="F75" s="58"/>
      <c r="G75" s="58"/>
      <c r="H75" s="75"/>
      <c r="I75" s="75"/>
      <c r="J75" s="75"/>
      <c r="K75" s="75"/>
      <c r="L75" s="58"/>
      <c r="M75" s="59"/>
    </row>
    <row r="76" spans="4:13" x14ac:dyDescent="0.15">
      <c r="D76" s="58"/>
      <c r="E76" s="58"/>
      <c r="F76" s="58"/>
      <c r="G76" s="58"/>
      <c r="H76" s="75"/>
      <c r="I76" s="75"/>
      <c r="J76" s="75"/>
      <c r="K76" s="75"/>
      <c r="L76" s="58"/>
      <c r="M76" s="59"/>
    </row>
    <row r="77" spans="4:13" x14ac:dyDescent="0.15">
      <c r="D77" s="58"/>
      <c r="E77" s="58"/>
      <c r="F77" s="58"/>
      <c r="G77" s="58"/>
      <c r="H77" s="75"/>
      <c r="I77" s="75"/>
      <c r="J77" s="75"/>
      <c r="K77" s="75"/>
      <c r="L77" s="58"/>
      <c r="M77" s="59"/>
    </row>
    <row r="78" spans="4:13" x14ac:dyDescent="0.15">
      <c r="D78" s="58"/>
      <c r="E78" s="58"/>
      <c r="F78" s="58"/>
      <c r="G78" s="58"/>
      <c r="H78" s="75"/>
      <c r="I78" s="75"/>
      <c r="J78" s="75"/>
      <c r="K78" s="75"/>
      <c r="L78" s="58"/>
      <c r="M78" s="59"/>
    </row>
    <row r="79" spans="4:13" x14ac:dyDescent="0.15">
      <c r="D79" s="58"/>
      <c r="E79" s="58"/>
      <c r="F79" s="58"/>
      <c r="G79" s="58"/>
      <c r="H79" s="75"/>
      <c r="I79" s="75"/>
      <c r="J79" s="75"/>
      <c r="K79" s="75"/>
      <c r="L79" s="58"/>
      <c r="M79" s="59"/>
    </row>
    <row r="80" spans="4:13" x14ac:dyDescent="0.15">
      <c r="D80" s="58"/>
      <c r="E80" s="58"/>
      <c r="F80" s="58"/>
      <c r="G80" s="58"/>
      <c r="H80" s="75"/>
      <c r="I80" s="75"/>
      <c r="J80" s="75"/>
      <c r="K80" s="75"/>
      <c r="L80" s="58"/>
      <c r="M80" s="59"/>
    </row>
    <row r="81" spans="4:13" x14ac:dyDescent="0.15">
      <c r="D81" s="58"/>
      <c r="E81" s="58"/>
      <c r="F81" s="58"/>
      <c r="G81" s="58"/>
      <c r="H81" s="75"/>
      <c r="I81" s="75"/>
      <c r="J81" s="75"/>
      <c r="K81" s="75"/>
      <c r="L81" s="58"/>
      <c r="M81" s="59"/>
    </row>
    <row r="82" spans="4:13" x14ac:dyDescent="0.15">
      <c r="D82" s="58"/>
      <c r="E82" s="58"/>
      <c r="F82" s="58"/>
      <c r="G82" s="58"/>
      <c r="H82" s="75"/>
      <c r="I82" s="75"/>
      <c r="J82" s="75"/>
      <c r="K82" s="75"/>
      <c r="L82" s="58"/>
      <c r="M82" s="59"/>
    </row>
    <row r="83" spans="4:13" x14ac:dyDescent="0.15">
      <c r="D83" s="58"/>
      <c r="E83" s="58"/>
      <c r="F83" s="58"/>
      <c r="G83" s="58"/>
      <c r="H83" s="75"/>
      <c r="I83" s="75"/>
      <c r="J83" s="75"/>
      <c r="K83" s="75"/>
      <c r="L83" s="58"/>
      <c r="M83" s="59"/>
    </row>
    <row r="84" spans="4:13" x14ac:dyDescent="0.15">
      <c r="D84" s="58"/>
      <c r="E84" s="58"/>
      <c r="F84" s="58"/>
      <c r="G84" s="58"/>
      <c r="H84" s="75"/>
      <c r="I84" s="75"/>
      <c r="J84" s="75"/>
      <c r="K84" s="75"/>
      <c r="L84" s="58"/>
      <c r="M84" s="59"/>
    </row>
    <row r="85" spans="4:13" x14ac:dyDescent="0.15">
      <c r="D85" s="58"/>
      <c r="E85" s="58"/>
      <c r="F85" s="58"/>
      <c r="G85" s="58"/>
      <c r="H85" s="75"/>
      <c r="I85" s="75"/>
      <c r="J85" s="75"/>
      <c r="K85" s="75"/>
      <c r="L85" s="58"/>
      <c r="M85" s="59"/>
    </row>
    <row r="86" spans="4:13" x14ac:dyDescent="0.15">
      <c r="D86" s="58"/>
      <c r="E86" s="58"/>
      <c r="F86" s="58"/>
      <c r="G86" s="58"/>
      <c r="H86" s="75"/>
      <c r="I86" s="75"/>
      <c r="J86" s="75"/>
      <c r="K86" s="75"/>
      <c r="L86" s="58"/>
      <c r="M86" s="59"/>
    </row>
    <row r="87" spans="4:13" x14ac:dyDescent="0.15">
      <c r="D87" s="58"/>
      <c r="E87" s="58"/>
      <c r="F87" s="58"/>
      <c r="G87" s="58"/>
      <c r="H87" s="75"/>
      <c r="I87" s="75"/>
      <c r="J87" s="75"/>
      <c r="K87" s="75"/>
      <c r="L87" s="58"/>
      <c r="M87" s="59"/>
    </row>
    <row r="88" spans="4:13" x14ac:dyDescent="0.15">
      <c r="D88" s="58"/>
      <c r="E88" s="58"/>
      <c r="F88" s="58"/>
      <c r="G88" s="58"/>
      <c r="H88" s="75"/>
      <c r="I88" s="75"/>
      <c r="J88" s="75"/>
      <c r="K88" s="75"/>
      <c r="L88" s="58"/>
      <c r="M88" s="59"/>
    </row>
    <row r="89" spans="4:13" x14ac:dyDescent="0.15">
      <c r="D89" s="58"/>
      <c r="E89" s="58"/>
      <c r="F89" s="58"/>
      <c r="G89" s="58"/>
      <c r="H89" s="75"/>
      <c r="I89" s="75"/>
      <c r="J89" s="75"/>
      <c r="K89" s="75"/>
      <c r="L89" s="58"/>
      <c r="M89" s="59"/>
    </row>
    <row r="90" spans="4:13" x14ac:dyDescent="0.15">
      <c r="D90" s="58"/>
      <c r="E90" s="58"/>
      <c r="F90" s="58"/>
      <c r="G90" s="58"/>
      <c r="H90" s="75"/>
      <c r="I90" s="75"/>
      <c r="J90" s="75"/>
      <c r="K90" s="75"/>
      <c r="L90" s="58"/>
      <c r="M90" s="59"/>
    </row>
    <row r="91" spans="4:13" x14ac:dyDescent="0.15">
      <c r="D91" s="58"/>
      <c r="E91" s="58"/>
      <c r="F91" s="58"/>
      <c r="G91" s="58"/>
      <c r="H91" s="75"/>
      <c r="I91" s="75"/>
      <c r="J91" s="75"/>
      <c r="K91" s="75"/>
      <c r="L91" s="58"/>
      <c r="M91" s="59"/>
    </row>
    <row r="92" spans="4:13" x14ac:dyDescent="0.15">
      <c r="D92" s="58"/>
      <c r="E92" s="58"/>
      <c r="F92" s="58"/>
      <c r="G92" s="58"/>
      <c r="H92" s="75"/>
      <c r="I92" s="75"/>
      <c r="J92" s="75"/>
      <c r="K92" s="75"/>
      <c r="L92" s="58"/>
      <c r="M92" s="59"/>
    </row>
    <row r="93" spans="4:13" x14ac:dyDescent="0.15">
      <c r="D93" s="58"/>
      <c r="E93" s="58"/>
      <c r="F93" s="58"/>
      <c r="G93" s="58"/>
      <c r="H93" s="75"/>
      <c r="I93" s="75"/>
      <c r="J93" s="75"/>
      <c r="K93" s="75"/>
      <c r="L93" s="58"/>
      <c r="M93" s="59"/>
    </row>
    <row r="94" spans="4:13" x14ac:dyDescent="0.15">
      <c r="D94" s="58"/>
      <c r="E94" s="58"/>
      <c r="F94" s="58"/>
      <c r="G94" s="58"/>
      <c r="H94" s="75"/>
      <c r="I94" s="75"/>
      <c r="J94" s="75"/>
      <c r="K94" s="75"/>
      <c r="L94" s="58"/>
      <c r="M94" s="59"/>
    </row>
    <row r="95" spans="4:13" x14ac:dyDescent="0.15">
      <c r="D95" s="58"/>
      <c r="E95" s="58"/>
      <c r="F95" s="58"/>
      <c r="G95" s="58"/>
      <c r="H95" s="75"/>
      <c r="I95" s="75"/>
      <c r="J95" s="75"/>
      <c r="K95" s="75"/>
      <c r="L95" s="58"/>
      <c r="M95" s="59"/>
    </row>
    <row r="96" spans="4:13" x14ac:dyDescent="0.15">
      <c r="D96" s="58"/>
      <c r="E96" s="58"/>
      <c r="F96" s="58"/>
      <c r="G96" s="58"/>
      <c r="H96" s="75"/>
      <c r="I96" s="75"/>
      <c r="J96" s="75"/>
      <c r="K96" s="75"/>
      <c r="L96" s="58"/>
      <c r="M96" s="59"/>
    </row>
    <row r="97" spans="4:13" x14ac:dyDescent="0.15">
      <c r="D97" s="58"/>
      <c r="E97" s="58"/>
      <c r="F97" s="58"/>
      <c r="G97" s="58"/>
      <c r="H97" s="75"/>
      <c r="I97" s="75"/>
      <c r="J97" s="75"/>
      <c r="K97" s="75"/>
      <c r="L97" s="58"/>
      <c r="M97" s="59"/>
    </row>
    <row r="98" spans="4:13" x14ac:dyDescent="0.15">
      <c r="D98" s="58"/>
      <c r="E98" s="58"/>
      <c r="F98" s="58"/>
      <c r="G98" s="58"/>
      <c r="H98" s="75"/>
      <c r="I98" s="75"/>
      <c r="J98" s="75"/>
      <c r="K98" s="75"/>
      <c r="L98" s="58"/>
      <c r="M98" s="59"/>
    </row>
    <row r="99" spans="4:13" x14ac:dyDescent="0.15">
      <c r="D99" s="58"/>
      <c r="E99" s="58"/>
      <c r="F99" s="58"/>
      <c r="G99" s="58"/>
      <c r="H99" s="75"/>
      <c r="I99" s="75"/>
      <c r="J99" s="75"/>
      <c r="K99" s="75"/>
      <c r="L99" s="58"/>
      <c r="M99" s="59"/>
    </row>
    <row r="100" spans="4:13" x14ac:dyDescent="0.15">
      <c r="D100" s="58"/>
      <c r="E100" s="58"/>
      <c r="F100" s="58"/>
      <c r="G100" s="58"/>
      <c r="H100" s="75"/>
      <c r="I100" s="75"/>
      <c r="J100" s="75"/>
      <c r="K100" s="75"/>
      <c r="L100" s="58"/>
      <c r="M100" s="59"/>
    </row>
    <row r="101" spans="4:13" x14ac:dyDescent="0.15">
      <c r="D101" s="58"/>
      <c r="E101" s="58"/>
      <c r="F101" s="58"/>
      <c r="G101" s="58"/>
      <c r="H101" s="75"/>
      <c r="I101" s="75"/>
      <c r="J101" s="75"/>
      <c r="K101" s="75"/>
      <c r="L101" s="58"/>
      <c r="M101" s="59"/>
    </row>
    <row r="102" spans="4:13" x14ac:dyDescent="0.15">
      <c r="D102" s="58"/>
      <c r="E102" s="58"/>
      <c r="F102" s="58"/>
      <c r="G102" s="58"/>
      <c r="H102" s="75"/>
      <c r="I102" s="75"/>
      <c r="J102" s="75"/>
      <c r="K102" s="75"/>
      <c r="L102" s="58"/>
      <c r="M102" s="59"/>
    </row>
    <row r="103" spans="4:13" x14ac:dyDescent="0.15">
      <c r="D103" s="58"/>
      <c r="E103" s="58"/>
      <c r="F103" s="58"/>
      <c r="G103" s="58"/>
      <c r="H103" s="75"/>
      <c r="I103" s="75"/>
      <c r="J103" s="75"/>
      <c r="K103" s="75"/>
      <c r="L103" s="58"/>
      <c r="M103" s="59"/>
    </row>
    <row r="104" spans="4:13" x14ac:dyDescent="0.15">
      <c r="D104" s="58"/>
      <c r="E104" s="58"/>
      <c r="F104" s="58"/>
      <c r="G104" s="58"/>
      <c r="H104" s="75"/>
      <c r="I104" s="75"/>
      <c r="J104" s="75"/>
      <c r="K104" s="75"/>
      <c r="L104" s="58"/>
      <c r="M104" s="59"/>
    </row>
    <row r="105" spans="4:13" x14ac:dyDescent="0.15">
      <c r="D105" s="58"/>
      <c r="E105" s="58"/>
      <c r="F105" s="58"/>
      <c r="G105" s="58"/>
      <c r="H105" s="75"/>
      <c r="I105" s="75"/>
      <c r="J105" s="75"/>
      <c r="K105" s="75"/>
      <c r="L105" s="58"/>
      <c r="M105" s="59"/>
    </row>
    <row r="106" spans="4:13" x14ac:dyDescent="0.15">
      <c r="D106" s="58"/>
      <c r="E106" s="58"/>
      <c r="F106" s="58"/>
      <c r="G106" s="58"/>
      <c r="H106" s="75"/>
      <c r="I106" s="75"/>
      <c r="J106" s="75"/>
      <c r="K106" s="75"/>
      <c r="L106" s="58"/>
      <c r="M106" s="59"/>
    </row>
    <row r="107" spans="4:13" x14ac:dyDescent="0.15">
      <c r="D107" s="58"/>
      <c r="E107" s="58"/>
      <c r="F107" s="58"/>
      <c r="G107" s="58"/>
      <c r="H107" s="75"/>
      <c r="I107" s="75"/>
      <c r="J107" s="75"/>
      <c r="K107" s="75"/>
      <c r="L107" s="58"/>
      <c r="M107" s="59"/>
    </row>
    <row r="108" spans="4:13" x14ac:dyDescent="0.15">
      <c r="D108" s="58"/>
      <c r="E108" s="58"/>
      <c r="F108" s="58"/>
      <c r="G108" s="58"/>
      <c r="H108" s="75"/>
      <c r="I108" s="75"/>
      <c r="J108" s="75"/>
      <c r="K108" s="75"/>
      <c r="L108" s="58"/>
      <c r="M108" s="59"/>
    </row>
    <row r="109" spans="4:13" x14ac:dyDescent="0.15">
      <c r="D109" s="58"/>
      <c r="E109" s="58"/>
      <c r="F109" s="58"/>
      <c r="G109" s="58"/>
      <c r="H109" s="75"/>
      <c r="I109" s="75"/>
      <c r="J109" s="75"/>
      <c r="K109" s="75"/>
      <c r="L109" s="58"/>
      <c r="M109" s="59"/>
    </row>
    <row r="110" spans="4:13" x14ac:dyDescent="0.15">
      <c r="D110" s="58"/>
      <c r="E110" s="58"/>
      <c r="F110" s="58"/>
      <c r="G110" s="58"/>
      <c r="H110" s="75"/>
      <c r="I110" s="75"/>
      <c r="J110" s="75"/>
      <c r="K110" s="75"/>
      <c r="L110" s="58"/>
      <c r="M110" s="59"/>
    </row>
    <row r="111" spans="4:13" x14ac:dyDescent="0.15">
      <c r="D111" s="58"/>
      <c r="E111" s="58"/>
      <c r="F111" s="58"/>
      <c r="G111" s="58"/>
      <c r="H111" s="75"/>
      <c r="I111" s="75"/>
      <c r="J111" s="75"/>
      <c r="K111" s="75"/>
      <c r="L111" s="58"/>
      <c r="M111" s="59"/>
    </row>
    <row r="112" spans="4:13" x14ac:dyDescent="0.15">
      <c r="D112" s="58"/>
      <c r="E112" s="58"/>
      <c r="F112" s="58"/>
      <c r="G112" s="58"/>
      <c r="H112" s="75"/>
      <c r="I112" s="75"/>
      <c r="J112" s="75"/>
      <c r="K112" s="75"/>
      <c r="L112" s="58"/>
      <c r="M112" s="59"/>
    </row>
    <row r="113" spans="4:13" x14ac:dyDescent="0.15">
      <c r="D113" s="58"/>
      <c r="E113" s="58"/>
      <c r="F113" s="58"/>
      <c r="G113" s="58"/>
      <c r="H113" s="75"/>
      <c r="I113" s="75"/>
      <c r="J113" s="75"/>
      <c r="K113" s="75"/>
      <c r="L113" s="58"/>
      <c r="M113" s="59"/>
    </row>
    <row r="114" spans="4:13" x14ac:dyDescent="0.15">
      <c r="D114" s="58"/>
      <c r="E114" s="58"/>
      <c r="F114" s="58"/>
      <c r="G114" s="58"/>
      <c r="H114" s="75"/>
      <c r="I114" s="75"/>
      <c r="J114" s="75"/>
      <c r="K114" s="75"/>
      <c r="L114" s="58"/>
      <c r="M114" s="59"/>
    </row>
    <row r="115" spans="4:13" x14ac:dyDescent="0.15">
      <c r="D115" s="58"/>
      <c r="E115" s="58"/>
      <c r="F115" s="58"/>
      <c r="G115" s="58"/>
      <c r="H115" s="75"/>
      <c r="I115" s="75"/>
      <c r="J115" s="75"/>
      <c r="K115" s="75"/>
      <c r="L115" s="58"/>
      <c r="M115" s="59"/>
    </row>
    <row r="116" spans="4:13" x14ac:dyDescent="0.15">
      <c r="D116" s="58"/>
      <c r="E116" s="58"/>
      <c r="F116" s="58"/>
      <c r="G116" s="58"/>
      <c r="H116" s="75"/>
      <c r="I116" s="75"/>
      <c r="J116" s="75"/>
      <c r="K116" s="75"/>
      <c r="L116" s="58"/>
      <c r="M116" s="59"/>
    </row>
    <row r="117" spans="4:13" x14ac:dyDescent="0.15">
      <c r="D117" s="58"/>
      <c r="E117" s="58"/>
      <c r="F117" s="58"/>
      <c r="G117" s="58"/>
      <c r="H117" s="75"/>
      <c r="I117" s="75"/>
      <c r="J117" s="75"/>
      <c r="K117" s="75"/>
      <c r="L117" s="58"/>
      <c r="M117" s="59"/>
    </row>
    <row r="118" spans="4:13" x14ac:dyDescent="0.15">
      <c r="D118" s="58"/>
      <c r="E118" s="58"/>
      <c r="F118" s="58"/>
      <c r="G118" s="58"/>
      <c r="H118" s="75"/>
      <c r="I118" s="75"/>
      <c r="J118" s="75"/>
      <c r="K118" s="75"/>
      <c r="L118" s="58"/>
      <c r="M118" s="59"/>
    </row>
    <row r="119" spans="4:13" x14ac:dyDescent="0.15">
      <c r="D119" s="58"/>
      <c r="E119" s="58"/>
      <c r="F119" s="58"/>
      <c r="G119" s="58"/>
      <c r="H119" s="75"/>
      <c r="I119" s="75"/>
      <c r="J119" s="75"/>
      <c r="K119" s="75"/>
      <c r="L119" s="58"/>
      <c r="M119" s="59"/>
    </row>
    <row r="120" spans="4:13" x14ac:dyDescent="0.15">
      <c r="D120" s="58"/>
      <c r="E120" s="58"/>
      <c r="F120" s="58"/>
      <c r="G120" s="58"/>
      <c r="H120" s="75"/>
      <c r="I120" s="75"/>
      <c r="J120" s="75"/>
      <c r="K120" s="75"/>
      <c r="L120" s="58"/>
      <c r="M120" s="59"/>
    </row>
    <row r="121" spans="4:13" x14ac:dyDescent="0.15">
      <c r="D121" s="58"/>
      <c r="E121" s="58"/>
      <c r="F121" s="58"/>
      <c r="G121" s="58"/>
      <c r="H121" s="75"/>
      <c r="I121" s="75"/>
      <c r="J121" s="75"/>
      <c r="K121" s="75"/>
      <c r="L121" s="58"/>
      <c r="M121" s="59"/>
    </row>
    <row r="122" spans="4:13" x14ac:dyDescent="0.15">
      <c r="D122" s="58"/>
      <c r="E122" s="58"/>
      <c r="F122" s="58"/>
      <c r="G122" s="58"/>
      <c r="H122" s="75"/>
      <c r="I122" s="75"/>
      <c r="J122" s="75"/>
      <c r="K122" s="75"/>
      <c r="L122" s="58"/>
      <c r="M122" s="59"/>
    </row>
    <row r="123" spans="4:13" x14ac:dyDescent="0.15">
      <c r="D123" s="58"/>
      <c r="E123" s="58"/>
      <c r="F123" s="58"/>
      <c r="G123" s="58"/>
      <c r="H123" s="75"/>
      <c r="I123" s="75"/>
      <c r="J123" s="75"/>
      <c r="K123" s="75"/>
      <c r="L123" s="58"/>
      <c r="M123" s="59"/>
    </row>
    <row r="124" spans="4:13" x14ac:dyDescent="0.15">
      <c r="D124" s="58"/>
      <c r="E124" s="58"/>
      <c r="F124" s="58"/>
      <c r="G124" s="58"/>
      <c r="H124" s="75"/>
      <c r="I124" s="75"/>
      <c r="J124" s="75"/>
      <c r="K124" s="75"/>
      <c r="L124" s="58"/>
      <c r="M124" s="59"/>
    </row>
    <row r="125" spans="4:13" x14ac:dyDescent="0.15">
      <c r="D125" s="58"/>
      <c r="E125" s="58"/>
      <c r="F125" s="58"/>
      <c r="G125" s="58"/>
      <c r="H125" s="75"/>
      <c r="I125" s="75"/>
      <c r="J125" s="75"/>
      <c r="K125" s="75"/>
      <c r="L125" s="58"/>
      <c r="M125" s="59"/>
    </row>
    <row r="126" spans="4:13" x14ac:dyDescent="0.15">
      <c r="D126" s="58"/>
      <c r="E126" s="58"/>
      <c r="F126" s="58"/>
      <c r="G126" s="58"/>
      <c r="H126" s="75"/>
      <c r="I126" s="75"/>
      <c r="J126" s="75"/>
      <c r="K126" s="75"/>
      <c r="L126" s="58"/>
      <c r="M126" s="59"/>
    </row>
    <row r="127" spans="4:13" x14ac:dyDescent="0.15">
      <c r="D127" s="58"/>
      <c r="E127" s="58"/>
      <c r="F127" s="58"/>
      <c r="G127" s="58"/>
      <c r="H127" s="75"/>
      <c r="I127" s="75"/>
      <c r="J127" s="75"/>
      <c r="K127" s="75"/>
      <c r="L127" s="58"/>
      <c r="M127" s="59"/>
    </row>
    <row r="128" spans="4:13" x14ac:dyDescent="0.15">
      <c r="D128" s="58"/>
      <c r="E128" s="58"/>
      <c r="F128" s="58"/>
      <c r="G128" s="58"/>
      <c r="H128" s="75"/>
      <c r="I128" s="75"/>
      <c r="J128" s="75"/>
      <c r="K128" s="75"/>
      <c r="L128" s="58"/>
      <c r="M128" s="59"/>
    </row>
    <row r="129" spans="4:13" x14ac:dyDescent="0.15">
      <c r="D129" s="58"/>
      <c r="E129" s="58"/>
      <c r="F129" s="58"/>
      <c r="G129" s="58"/>
      <c r="H129" s="75"/>
      <c r="I129" s="75"/>
      <c r="J129" s="75"/>
      <c r="K129" s="75"/>
      <c r="L129" s="58"/>
      <c r="M129" s="59"/>
    </row>
    <row r="130" spans="4:13" x14ac:dyDescent="0.15">
      <c r="D130" s="58"/>
      <c r="E130" s="58"/>
      <c r="F130" s="58"/>
      <c r="G130" s="58"/>
      <c r="H130" s="75"/>
      <c r="I130" s="75"/>
      <c r="J130" s="75"/>
      <c r="K130" s="75"/>
      <c r="L130" s="58"/>
      <c r="M130" s="59"/>
    </row>
    <row r="131" spans="4:13" x14ac:dyDescent="0.15">
      <c r="D131" s="58"/>
      <c r="E131" s="58"/>
      <c r="F131" s="58"/>
      <c r="G131" s="58"/>
      <c r="H131" s="75"/>
      <c r="I131" s="75"/>
      <c r="J131" s="75"/>
      <c r="K131" s="75"/>
      <c r="L131" s="58"/>
      <c r="M131" s="59"/>
    </row>
    <row r="132" spans="4:13" x14ac:dyDescent="0.15">
      <c r="D132" s="58"/>
      <c r="E132" s="58"/>
      <c r="F132" s="58"/>
      <c r="G132" s="58"/>
      <c r="H132" s="75"/>
      <c r="I132" s="75"/>
      <c r="J132" s="75"/>
      <c r="K132" s="75"/>
      <c r="L132" s="58"/>
      <c r="M132" s="59"/>
    </row>
    <row r="133" spans="4:13" x14ac:dyDescent="0.15">
      <c r="D133" s="58"/>
      <c r="E133" s="58"/>
      <c r="F133" s="58"/>
      <c r="G133" s="58"/>
      <c r="H133" s="75"/>
      <c r="I133" s="75"/>
      <c r="J133" s="75"/>
      <c r="K133" s="75"/>
      <c r="L133" s="58"/>
      <c r="M133" s="59"/>
    </row>
    <row r="134" spans="4:13" x14ac:dyDescent="0.15">
      <c r="D134" s="58"/>
      <c r="E134" s="58"/>
      <c r="F134" s="58"/>
      <c r="G134" s="58"/>
      <c r="H134" s="75"/>
      <c r="I134" s="75"/>
      <c r="J134" s="75"/>
      <c r="K134" s="75"/>
      <c r="L134" s="58"/>
      <c r="M134" s="59"/>
    </row>
    <row r="135" spans="4:13" x14ac:dyDescent="0.15">
      <c r="D135" s="58"/>
      <c r="E135" s="58"/>
      <c r="F135" s="58"/>
      <c r="G135" s="58"/>
      <c r="H135" s="75"/>
      <c r="I135" s="75"/>
      <c r="J135" s="75"/>
      <c r="K135" s="75"/>
      <c r="L135" s="58"/>
      <c r="M135" s="59"/>
    </row>
    <row r="136" spans="4:13" x14ac:dyDescent="0.15">
      <c r="D136" s="58"/>
      <c r="E136" s="58"/>
      <c r="F136" s="58"/>
      <c r="G136" s="58"/>
      <c r="H136" s="75"/>
      <c r="I136" s="75"/>
      <c r="J136" s="75"/>
      <c r="K136" s="75"/>
      <c r="L136" s="58"/>
      <c r="M136" s="59"/>
    </row>
    <row r="137" spans="4:13" x14ac:dyDescent="0.15">
      <c r="D137" s="58"/>
      <c r="E137" s="58"/>
      <c r="F137" s="58"/>
      <c r="G137" s="58"/>
      <c r="H137" s="75"/>
      <c r="I137" s="75"/>
      <c r="J137" s="75"/>
      <c r="K137" s="75"/>
      <c r="L137" s="58"/>
      <c r="M137" s="59"/>
    </row>
    <row r="138" spans="4:13" x14ac:dyDescent="0.15">
      <c r="D138" s="58"/>
      <c r="E138" s="58"/>
      <c r="F138" s="58"/>
      <c r="G138" s="58"/>
      <c r="H138" s="75"/>
      <c r="I138" s="75"/>
      <c r="J138" s="75"/>
      <c r="K138" s="75"/>
      <c r="L138" s="58"/>
      <c r="M138" s="59"/>
    </row>
    <row r="139" spans="4:13" x14ac:dyDescent="0.15">
      <c r="D139" s="58"/>
      <c r="E139" s="58"/>
      <c r="F139" s="58"/>
      <c r="G139" s="58"/>
      <c r="H139" s="75"/>
      <c r="I139" s="75"/>
      <c r="J139" s="75"/>
      <c r="K139" s="75"/>
      <c r="L139" s="58"/>
      <c r="M139" s="59"/>
    </row>
    <row r="140" spans="4:13" x14ac:dyDescent="0.15">
      <c r="D140" s="58"/>
      <c r="E140" s="58"/>
      <c r="F140" s="58"/>
      <c r="G140" s="58"/>
      <c r="H140" s="75"/>
      <c r="I140" s="75"/>
      <c r="J140" s="75"/>
      <c r="K140" s="75"/>
      <c r="L140" s="58"/>
      <c r="M140" s="59"/>
    </row>
    <row r="141" spans="4:13" x14ac:dyDescent="0.15">
      <c r="D141" s="58"/>
      <c r="E141" s="58"/>
      <c r="F141" s="58"/>
      <c r="G141" s="58"/>
      <c r="H141" s="75"/>
      <c r="I141" s="75"/>
      <c r="J141" s="75"/>
      <c r="K141" s="75"/>
      <c r="L141" s="58"/>
      <c r="M141" s="59"/>
    </row>
    <row r="142" spans="4:13" x14ac:dyDescent="0.15">
      <c r="D142" s="58"/>
      <c r="E142" s="58"/>
      <c r="F142" s="58"/>
      <c r="G142" s="58"/>
      <c r="H142" s="75"/>
      <c r="I142" s="75"/>
      <c r="J142" s="75"/>
      <c r="K142" s="75"/>
      <c r="L142" s="58"/>
      <c r="M142" s="59"/>
    </row>
    <row r="143" spans="4:13" x14ac:dyDescent="0.15">
      <c r="D143" s="58"/>
      <c r="E143" s="58"/>
      <c r="F143" s="58"/>
      <c r="G143" s="58"/>
      <c r="H143" s="75"/>
      <c r="I143" s="75"/>
      <c r="J143" s="75"/>
      <c r="K143" s="75"/>
      <c r="L143" s="58"/>
      <c r="M143" s="59"/>
    </row>
    <row r="144" spans="4:13" x14ac:dyDescent="0.15">
      <c r="D144" s="58"/>
      <c r="E144" s="58"/>
      <c r="F144" s="58"/>
      <c r="G144" s="58"/>
      <c r="H144" s="75"/>
      <c r="I144" s="75"/>
      <c r="J144" s="75"/>
      <c r="K144" s="75"/>
      <c r="L144" s="58"/>
      <c r="M144" s="59"/>
    </row>
    <row r="145" spans="4:13" x14ac:dyDescent="0.15">
      <c r="D145" s="58"/>
      <c r="E145" s="58"/>
      <c r="F145" s="58"/>
      <c r="G145" s="58"/>
      <c r="H145" s="75"/>
      <c r="I145" s="75"/>
      <c r="J145" s="75"/>
      <c r="K145" s="75"/>
      <c r="L145" s="58"/>
      <c r="M145" s="59"/>
    </row>
    <row r="146" spans="4:13" x14ac:dyDescent="0.15">
      <c r="D146" s="58"/>
      <c r="E146" s="58"/>
      <c r="F146" s="58"/>
      <c r="G146" s="58"/>
      <c r="H146" s="75"/>
      <c r="I146" s="75"/>
      <c r="J146" s="75"/>
      <c r="K146" s="75"/>
      <c r="L146" s="58"/>
      <c r="M146" s="59"/>
    </row>
    <row r="147" spans="4:13" x14ac:dyDescent="0.15">
      <c r="D147" s="58"/>
      <c r="E147" s="58"/>
      <c r="F147" s="58"/>
      <c r="G147" s="58"/>
      <c r="H147" s="75"/>
      <c r="I147" s="75"/>
      <c r="J147" s="75"/>
      <c r="K147" s="75"/>
      <c r="L147" s="58"/>
      <c r="M147" s="59"/>
    </row>
    <row r="148" spans="4:13" x14ac:dyDescent="0.15">
      <c r="D148" s="58"/>
      <c r="E148" s="58"/>
      <c r="F148" s="58"/>
      <c r="G148" s="58"/>
      <c r="H148" s="58"/>
      <c r="I148" s="58"/>
      <c r="J148" s="58"/>
      <c r="K148" s="58"/>
      <c r="L148" s="58"/>
      <c r="M148" s="59"/>
    </row>
    <row r="149" spans="4:13" x14ac:dyDescent="0.15">
      <c r="D149" s="58"/>
      <c r="E149" s="58"/>
      <c r="F149" s="58"/>
      <c r="G149" s="58"/>
      <c r="H149" s="58"/>
      <c r="I149" s="58"/>
      <c r="J149" s="58"/>
      <c r="K149" s="58"/>
      <c r="L149" s="58"/>
      <c r="M149" s="59"/>
    </row>
    <row r="150" spans="4:13" x14ac:dyDescent="0.15">
      <c r="D150" s="58"/>
      <c r="E150" s="58"/>
      <c r="F150" s="58"/>
      <c r="G150" s="58"/>
      <c r="H150" s="58"/>
      <c r="I150" s="58"/>
      <c r="J150" s="58"/>
      <c r="K150" s="58"/>
      <c r="L150" s="58"/>
      <c r="M150" s="59"/>
    </row>
    <row r="151" spans="4:13" x14ac:dyDescent="0.15">
      <c r="D151" s="58"/>
      <c r="E151" s="58"/>
      <c r="F151" s="58"/>
      <c r="G151" s="58"/>
      <c r="H151" s="58"/>
      <c r="I151" s="58"/>
      <c r="J151" s="58"/>
      <c r="K151" s="58"/>
      <c r="L151" s="58"/>
      <c r="M151" s="59"/>
    </row>
    <row r="152" spans="4:13" x14ac:dyDescent="0.15">
      <c r="D152" s="58"/>
      <c r="E152" s="58"/>
      <c r="F152" s="58"/>
      <c r="G152" s="58"/>
      <c r="H152" s="58"/>
      <c r="I152" s="58"/>
      <c r="J152" s="58"/>
      <c r="K152" s="58"/>
      <c r="L152" s="58"/>
      <c r="M152" s="59"/>
    </row>
  </sheetData>
  <mergeCells count="11">
    <mergeCell ref="A2:M2"/>
    <mergeCell ref="A5:C5"/>
    <mergeCell ref="A3:C3"/>
    <mergeCell ref="E3:E4"/>
    <mergeCell ref="F3:F4"/>
    <mergeCell ref="B6:C6"/>
    <mergeCell ref="B38:B39"/>
    <mergeCell ref="A38:A39"/>
    <mergeCell ref="C31:C34"/>
    <mergeCell ref="G3:M4"/>
    <mergeCell ref="D3:D4"/>
  </mergeCells>
  <phoneticPr fontId="1" type="noConversion"/>
  <pageMargins left="0.35433070866141736" right="0.35433070866141736" top="0.59055118110236227" bottom="0.39370078740157483" header="0.51181102362204722" footer="0.19685039370078741"/>
  <pageSetup paperSize="9" scale="90" orientation="landscape" horizontalDpi="4294967293" verticalDpi="4294967293" r:id="rId1"/>
  <headerFooter alignWithMargins="0">
    <oddFooter>&amp;C세입  &amp;N  OF 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50"/>
  <sheetViews>
    <sheetView tabSelected="1" zoomScale="85" zoomScaleNormal="85" workbookViewId="0">
      <pane ySplit="5" topLeftCell="A96" activePane="bottomLeft" state="frozen"/>
      <selection pane="bottomLeft" activeCell="P112" sqref="P112"/>
    </sheetView>
  </sheetViews>
  <sheetFormatPr defaultRowHeight="13.5" x14ac:dyDescent="0.15"/>
  <cols>
    <col min="1" max="2" width="10.21875" style="4" customWidth="1"/>
    <col min="3" max="3" width="26.33203125" style="4" customWidth="1"/>
    <col min="4" max="4" width="14.6640625" style="2" customWidth="1"/>
    <col min="5" max="5" width="14.6640625" style="3" customWidth="1"/>
    <col min="6" max="6" width="12.88671875" style="3" customWidth="1"/>
    <col min="7" max="7" width="31.77734375" style="4" customWidth="1"/>
    <col min="8" max="8" width="11.88671875" style="4" customWidth="1"/>
    <col min="9" max="10" width="2.21875" style="4" customWidth="1"/>
    <col min="11" max="11" width="3.33203125" style="4" customWidth="1"/>
    <col min="12" max="12" width="5.109375" style="181" customWidth="1"/>
    <col min="13" max="13" width="4.109375" style="147" customWidth="1"/>
    <col min="14" max="14" width="2.33203125" style="4" customWidth="1"/>
    <col min="15" max="15" width="13.77734375" style="4" customWidth="1"/>
    <col min="16" max="17" width="12.6640625" bestFit="1" customWidth="1"/>
  </cols>
  <sheetData>
    <row r="2" spans="1:16" ht="18.75" x14ac:dyDescent="0.15">
      <c r="A2" s="372" t="s">
        <v>316</v>
      </c>
      <c r="B2" s="372"/>
      <c r="C2" s="372"/>
    </row>
    <row r="3" spans="1:16" ht="15" thickBot="1" x14ac:dyDescent="0.2">
      <c r="A3" s="460" t="s">
        <v>298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</row>
    <row r="4" spans="1:16" ht="22.5" customHeight="1" x14ac:dyDescent="0.15">
      <c r="A4" s="501" t="s">
        <v>29</v>
      </c>
      <c r="B4" s="472"/>
      <c r="C4" s="472"/>
      <c r="D4" s="477" t="s">
        <v>273</v>
      </c>
      <c r="E4" s="477" t="s">
        <v>317</v>
      </c>
      <c r="F4" s="477" t="s">
        <v>114</v>
      </c>
      <c r="G4" s="471" t="s">
        <v>163</v>
      </c>
      <c r="H4" s="472"/>
      <c r="I4" s="472"/>
      <c r="J4" s="472"/>
      <c r="K4" s="472"/>
      <c r="L4" s="472"/>
      <c r="M4" s="472"/>
      <c r="N4" s="472"/>
      <c r="O4" s="473"/>
    </row>
    <row r="5" spans="1:16" ht="22.5" customHeight="1" thickBot="1" x14ac:dyDescent="0.2">
      <c r="A5" s="135" t="s">
        <v>13</v>
      </c>
      <c r="B5" s="136" t="s">
        <v>14</v>
      </c>
      <c r="C5" s="5" t="s">
        <v>15</v>
      </c>
      <c r="D5" s="478"/>
      <c r="E5" s="478"/>
      <c r="F5" s="500"/>
      <c r="G5" s="474"/>
      <c r="H5" s="475"/>
      <c r="I5" s="475"/>
      <c r="J5" s="475"/>
      <c r="K5" s="475"/>
      <c r="L5" s="475"/>
      <c r="M5" s="475"/>
      <c r="N5" s="475"/>
      <c r="O5" s="476"/>
    </row>
    <row r="6" spans="1:16" ht="21.75" customHeight="1" thickBot="1" x14ac:dyDescent="0.2">
      <c r="A6" s="504" t="s">
        <v>30</v>
      </c>
      <c r="B6" s="505"/>
      <c r="C6" s="506"/>
      <c r="D6" s="6">
        <f>SUM(D7,D71,D78,D130,D133,D136)</f>
        <v>205246</v>
      </c>
      <c r="E6" s="6">
        <f>SUM(E7,E71,E78,E130,E133,E136)</f>
        <v>279246</v>
      </c>
      <c r="F6" s="114">
        <f>SUM(E6-D6)</f>
        <v>74000</v>
      </c>
      <c r="G6" s="8"/>
      <c r="H6" s="9"/>
      <c r="I6" s="9"/>
      <c r="J6" s="9"/>
      <c r="K6" s="9"/>
      <c r="L6" s="182"/>
      <c r="M6" s="148"/>
      <c r="N6" s="9"/>
      <c r="O6" s="308">
        <f>SUM(O7,O71,O78,O130,O133,O136,)</f>
        <v>279245866</v>
      </c>
      <c r="P6" s="218" t="s">
        <v>321</v>
      </c>
    </row>
    <row r="7" spans="1:16" ht="23.25" customHeight="1" thickTop="1" x14ac:dyDescent="0.15">
      <c r="A7" s="291" t="s">
        <v>16</v>
      </c>
      <c r="B7" s="489" t="s">
        <v>165</v>
      </c>
      <c r="C7" s="490"/>
      <c r="D7" s="292">
        <f>SUM(D8,D32,D40,)</f>
        <v>59001</v>
      </c>
      <c r="E7" s="292">
        <f>SUM(E8,E32,E40,)</f>
        <v>59001</v>
      </c>
      <c r="F7" s="293">
        <f>SUM(E7-D7)</f>
        <v>0</v>
      </c>
      <c r="G7" s="301"/>
      <c r="H7" s="302"/>
      <c r="I7" s="302"/>
      <c r="J7" s="302"/>
      <c r="K7" s="302"/>
      <c r="L7" s="303"/>
      <c r="M7" s="304"/>
      <c r="N7" s="302"/>
      <c r="O7" s="305">
        <f>SUM(O8,O32,O40,)</f>
        <v>59000620</v>
      </c>
    </row>
    <row r="8" spans="1:16" ht="23.25" customHeight="1" x14ac:dyDescent="0.15">
      <c r="A8" s="377"/>
      <c r="B8" s="294" t="s">
        <v>17</v>
      </c>
      <c r="C8" s="294" t="s">
        <v>166</v>
      </c>
      <c r="D8" s="295">
        <v>45813</v>
      </c>
      <c r="E8" s="295">
        <v>45813</v>
      </c>
      <c r="F8" s="221">
        <f>SUM(E8-D8)</f>
        <v>0</v>
      </c>
      <c r="G8" s="306"/>
      <c r="H8" s="307"/>
      <c r="I8" s="307"/>
      <c r="J8" s="307"/>
      <c r="K8" s="307"/>
      <c r="L8" s="298"/>
      <c r="M8" s="299"/>
      <c r="N8" s="307"/>
      <c r="O8" s="300">
        <f>SUM(O9,O14,O19,O23,O30)</f>
        <v>45812620</v>
      </c>
    </row>
    <row r="9" spans="1:16" ht="23.25" customHeight="1" x14ac:dyDescent="0.15">
      <c r="A9" s="378"/>
      <c r="B9" s="375"/>
      <c r="C9" s="235" t="s">
        <v>18</v>
      </c>
      <c r="D9" s="13">
        <v>27391</v>
      </c>
      <c r="E9" s="13">
        <v>27391</v>
      </c>
      <c r="F9" s="14">
        <f>SUM(E9-D9)</f>
        <v>0</v>
      </c>
      <c r="G9" s="289"/>
      <c r="H9" s="271"/>
      <c r="I9" s="271"/>
      <c r="J9" s="271"/>
      <c r="K9" s="271"/>
      <c r="L9" s="272"/>
      <c r="M9" s="273"/>
      <c r="N9" s="271"/>
      <c r="O9" s="274">
        <f>SUM(O11:O13)</f>
        <v>27390900</v>
      </c>
    </row>
    <row r="10" spans="1:16" ht="18" customHeight="1" x14ac:dyDescent="0.15">
      <c r="A10" s="378"/>
      <c r="B10" s="375"/>
      <c r="C10" s="375"/>
      <c r="D10" s="131"/>
      <c r="E10" s="131"/>
      <c r="F10" s="17"/>
      <c r="G10" s="285"/>
      <c r="H10" s="107"/>
      <c r="I10" s="107"/>
      <c r="J10" s="107"/>
      <c r="K10" s="107"/>
      <c r="L10" s="286"/>
      <c r="M10" s="287"/>
      <c r="N10" s="107"/>
      <c r="O10" s="288"/>
    </row>
    <row r="11" spans="1:16" ht="18" customHeight="1" x14ac:dyDescent="0.15">
      <c r="A11" s="378"/>
      <c r="B11" s="375"/>
      <c r="C11" s="375"/>
      <c r="D11" s="131"/>
      <c r="E11" s="131"/>
      <c r="F11" s="17"/>
      <c r="G11" s="282" t="s">
        <v>260</v>
      </c>
      <c r="H11" s="172">
        <v>2327900</v>
      </c>
      <c r="I11" s="172" t="s">
        <v>257</v>
      </c>
      <c r="J11" s="172"/>
      <c r="K11" s="172"/>
      <c r="L11" s="275">
        <v>1</v>
      </c>
      <c r="M11" s="276" t="s">
        <v>262</v>
      </c>
      <c r="N11" s="172" t="s">
        <v>259</v>
      </c>
      <c r="O11" s="277">
        <f>SUM(H11*L11)</f>
        <v>2327900</v>
      </c>
    </row>
    <row r="12" spans="1:16" ht="18" customHeight="1" x14ac:dyDescent="0.15">
      <c r="A12" s="378"/>
      <c r="B12" s="375"/>
      <c r="C12" s="375"/>
      <c r="D12" s="131"/>
      <c r="E12" s="131"/>
      <c r="F12" s="17"/>
      <c r="G12" s="282" t="s">
        <v>261</v>
      </c>
      <c r="H12" s="172">
        <v>2336200</v>
      </c>
      <c r="I12" s="172" t="s">
        <v>257</v>
      </c>
      <c r="J12" s="172"/>
      <c r="K12" s="172"/>
      <c r="L12" s="275">
        <v>1</v>
      </c>
      <c r="M12" s="276" t="s">
        <v>262</v>
      </c>
      <c r="N12" s="172" t="s">
        <v>259</v>
      </c>
      <c r="O12" s="277">
        <f>SUM(H12*L12)</f>
        <v>2336200</v>
      </c>
    </row>
    <row r="13" spans="1:16" ht="18" customHeight="1" x14ac:dyDescent="0.15">
      <c r="A13" s="378"/>
      <c r="B13" s="375"/>
      <c r="C13" s="375"/>
      <c r="D13" s="16"/>
      <c r="E13" s="16"/>
      <c r="F13" s="17"/>
      <c r="G13" s="282" t="s">
        <v>230</v>
      </c>
      <c r="H13" s="172">
        <v>1893900</v>
      </c>
      <c r="I13" s="172" t="s">
        <v>227</v>
      </c>
      <c r="J13" s="172"/>
      <c r="K13" s="172"/>
      <c r="L13" s="275">
        <v>12</v>
      </c>
      <c r="M13" s="276" t="s">
        <v>228</v>
      </c>
      <c r="N13" s="172" t="s">
        <v>229</v>
      </c>
      <c r="O13" s="277">
        <f>SUM(H13*L13)</f>
        <v>22726800</v>
      </c>
    </row>
    <row r="14" spans="1:16" ht="18" customHeight="1" x14ac:dyDescent="0.15">
      <c r="A14" s="378"/>
      <c r="B14" s="375"/>
      <c r="C14" s="235" t="s">
        <v>76</v>
      </c>
      <c r="D14" s="24">
        <v>5071</v>
      </c>
      <c r="E14" s="24">
        <v>5071</v>
      </c>
      <c r="F14" s="14">
        <f>SUM(E14-D14)</f>
        <v>0</v>
      </c>
      <c r="G14" s="278"/>
      <c r="H14" s="278"/>
      <c r="I14" s="278"/>
      <c r="J14" s="278"/>
      <c r="K14" s="278"/>
      <c r="L14" s="279"/>
      <c r="M14" s="280"/>
      <c r="N14" s="278"/>
      <c r="O14" s="281">
        <f>SUM(O16:O18)</f>
        <v>5071140</v>
      </c>
    </row>
    <row r="15" spans="1:16" ht="18" customHeight="1" x14ac:dyDescent="0.15">
      <c r="A15" s="378"/>
      <c r="B15" s="375"/>
      <c r="C15" s="375"/>
      <c r="D15" s="25"/>
      <c r="E15" s="25"/>
      <c r="F15" s="17"/>
      <c r="G15" s="172"/>
      <c r="H15" s="172"/>
      <c r="I15" s="172"/>
      <c r="J15" s="172"/>
      <c r="K15" s="172"/>
      <c r="L15" s="275"/>
      <c r="M15" s="276"/>
      <c r="N15" s="172"/>
      <c r="O15" s="277"/>
    </row>
    <row r="16" spans="1:16" ht="18" customHeight="1" x14ac:dyDescent="0.15">
      <c r="A16" s="378"/>
      <c r="B16" s="375"/>
      <c r="C16" s="375"/>
      <c r="D16" s="25"/>
      <c r="E16" s="25"/>
      <c r="F16" s="17"/>
      <c r="G16" s="172" t="s">
        <v>260</v>
      </c>
      <c r="H16" s="172">
        <v>1396740</v>
      </c>
      <c r="I16" s="172" t="s">
        <v>257</v>
      </c>
      <c r="J16" s="172"/>
      <c r="K16" s="172"/>
      <c r="L16" s="275">
        <v>1</v>
      </c>
      <c r="M16" s="276" t="s">
        <v>263</v>
      </c>
      <c r="N16" s="172" t="s">
        <v>259</v>
      </c>
      <c r="O16" s="277">
        <f>SUM(H16*L16)</f>
        <v>1396740</v>
      </c>
    </row>
    <row r="17" spans="1:15" ht="18" customHeight="1" x14ac:dyDescent="0.15">
      <c r="A17" s="378"/>
      <c r="B17" s="375"/>
      <c r="C17" s="375"/>
      <c r="D17" s="25"/>
      <c r="E17" s="25"/>
      <c r="F17" s="17"/>
      <c r="G17" s="172" t="s">
        <v>261</v>
      </c>
      <c r="H17" s="172">
        <v>1401720</v>
      </c>
      <c r="I17" s="172" t="s">
        <v>257</v>
      </c>
      <c r="J17" s="172"/>
      <c r="K17" s="172"/>
      <c r="L17" s="275">
        <v>1</v>
      </c>
      <c r="M17" s="276" t="s">
        <v>263</v>
      </c>
      <c r="N17" s="172" t="s">
        <v>259</v>
      </c>
      <c r="O17" s="277">
        <f t="shared" ref="O17:O18" si="0">SUM(H17*L17)</f>
        <v>1401720</v>
      </c>
    </row>
    <row r="18" spans="1:15" ht="18" customHeight="1" x14ac:dyDescent="0.15">
      <c r="A18" s="378"/>
      <c r="B18" s="375"/>
      <c r="C18" s="375"/>
      <c r="D18" s="25"/>
      <c r="E18" s="25"/>
      <c r="F18" s="22"/>
      <c r="G18" s="172" t="s">
        <v>231</v>
      </c>
      <c r="H18" s="172">
        <v>1136340</v>
      </c>
      <c r="I18" s="172" t="s">
        <v>227</v>
      </c>
      <c r="J18" s="172"/>
      <c r="K18" s="172"/>
      <c r="L18" s="275">
        <v>2</v>
      </c>
      <c r="M18" s="276" t="s">
        <v>232</v>
      </c>
      <c r="N18" s="172" t="s">
        <v>229</v>
      </c>
      <c r="O18" s="277">
        <f t="shared" si="0"/>
        <v>2272680</v>
      </c>
    </row>
    <row r="19" spans="1:15" ht="32.450000000000003" customHeight="1" x14ac:dyDescent="0.15">
      <c r="A19" s="378"/>
      <c r="B19" s="375"/>
      <c r="C19" s="238" t="s">
        <v>235</v>
      </c>
      <c r="D19" s="28">
        <v>8613</v>
      </c>
      <c r="E19" s="28">
        <v>8613</v>
      </c>
      <c r="F19" s="14">
        <f>SUM(E19-D19)</f>
        <v>0</v>
      </c>
      <c r="G19" s="284" t="s">
        <v>237</v>
      </c>
      <c r="H19" s="278" t="s">
        <v>238</v>
      </c>
      <c r="I19" s="278" t="s">
        <v>237</v>
      </c>
      <c r="J19" s="278"/>
      <c r="K19" s="278"/>
      <c r="L19" s="279"/>
      <c r="M19" s="280"/>
      <c r="N19" s="278"/>
      <c r="O19" s="281">
        <f>SUM(O21:O22)</f>
        <v>8613250</v>
      </c>
    </row>
    <row r="20" spans="1:15" ht="21.75" customHeight="1" x14ac:dyDescent="0.15">
      <c r="A20" s="378"/>
      <c r="B20" s="375"/>
      <c r="C20" s="134"/>
      <c r="D20" s="29"/>
      <c r="E20" s="29"/>
      <c r="F20" s="17"/>
      <c r="G20" s="282"/>
      <c r="H20" s="172"/>
      <c r="I20" s="172"/>
      <c r="J20" s="172"/>
      <c r="K20" s="172"/>
      <c r="L20" s="275"/>
      <c r="M20" s="276"/>
      <c r="N20" s="172"/>
      <c r="O20" s="277"/>
    </row>
    <row r="21" spans="1:15" ht="18" customHeight="1" x14ac:dyDescent="0.15">
      <c r="A21" s="378"/>
      <c r="B21" s="375"/>
      <c r="C21" s="134"/>
      <c r="D21" s="29"/>
      <c r="E21" s="29"/>
      <c r="F21" s="17"/>
      <c r="G21" s="385" t="s">
        <v>294</v>
      </c>
      <c r="H21" s="172">
        <v>6529960</v>
      </c>
      <c r="I21" s="172" t="s">
        <v>279</v>
      </c>
      <c r="J21" s="172"/>
      <c r="K21" s="172"/>
      <c r="L21" s="275">
        <v>1</v>
      </c>
      <c r="M21" s="276" t="s">
        <v>280</v>
      </c>
      <c r="N21" s="172" t="s">
        <v>281</v>
      </c>
      <c r="O21" s="277">
        <f>SUM(H21*L21)</f>
        <v>6529960</v>
      </c>
    </row>
    <row r="22" spans="1:15" ht="16.5" customHeight="1" x14ac:dyDescent="0.15">
      <c r="A22" s="378"/>
      <c r="B22" s="375"/>
      <c r="C22" s="134"/>
      <c r="D22" s="29"/>
      <c r="E22" s="29"/>
      <c r="F22" s="22"/>
      <c r="G22" s="282" t="s">
        <v>231</v>
      </c>
      <c r="H22" s="172">
        <v>24999480</v>
      </c>
      <c r="I22" s="172" t="s">
        <v>282</v>
      </c>
      <c r="J22" s="172"/>
      <c r="K22" s="172"/>
      <c r="L22" s="290" t="s">
        <v>233</v>
      </c>
      <c r="M22" s="276" t="s">
        <v>228</v>
      </c>
      <c r="N22" s="172" t="s">
        <v>281</v>
      </c>
      <c r="O22" s="283">
        <v>2083290</v>
      </c>
    </row>
    <row r="23" spans="1:15" ht="29.25" customHeight="1" x14ac:dyDescent="0.15">
      <c r="A23" s="378"/>
      <c r="B23" s="375"/>
      <c r="C23" s="238" t="s">
        <v>234</v>
      </c>
      <c r="D23" s="28">
        <v>4437</v>
      </c>
      <c r="E23" s="28">
        <v>4437</v>
      </c>
      <c r="F23" s="14">
        <f>SUM(E23-D23)</f>
        <v>0</v>
      </c>
      <c r="G23" s="284"/>
      <c r="H23" s="278"/>
      <c r="I23" s="278"/>
      <c r="J23" s="278"/>
      <c r="K23" s="278"/>
      <c r="L23" s="279"/>
      <c r="M23" s="280"/>
      <c r="N23" s="278"/>
      <c r="O23" s="281">
        <f>SUM(O25:O29)</f>
        <v>4437330</v>
      </c>
    </row>
    <row r="24" spans="1:15" ht="16.5" customHeight="1" x14ac:dyDescent="0.15">
      <c r="A24" s="378"/>
      <c r="B24" s="375"/>
      <c r="C24" s="134"/>
      <c r="D24" s="29"/>
      <c r="E24" s="29"/>
      <c r="F24" s="17"/>
      <c r="G24" s="282"/>
      <c r="H24" s="172"/>
      <c r="I24" s="172"/>
      <c r="J24" s="172"/>
      <c r="K24" s="172"/>
      <c r="L24" s="275"/>
      <c r="M24" s="276"/>
      <c r="N24" s="172"/>
      <c r="O24" s="277"/>
    </row>
    <row r="25" spans="1:15" ht="17.25" customHeight="1" x14ac:dyDescent="0.15">
      <c r="A25" s="378"/>
      <c r="B25" s="375"/>
      <c r="C25" s="134"/>
      <c r="D25" s="29"/>
      <c r="E25" s="29"/>
      <c r="F25" s="17"/>
      <c r="G25" s="254" t="s">
        <v>155</v>
      </c>
      <c r="H25" s="143">
        <v>46375290</v>
      </c>
      <c r="I25" s="144" t="s">
        <v>58</v>
      </c>
      <c r="J25" s="138"/>
      <c r="K25" s="138"/>
      <c r="L25" s="180" t="s">
        <v>220</v>
      </c>
      <c r="M25" s="155" t="s">
        <v>160</v>
      </c>
      <c r="N25" s="144" t="s">
        <v>57</v>
      </c>
      <c r="O25" s="277">
        <v>1497920</v>
      </c>
    </row>
    <row r="26" spans="1:15" ht="17.25" customHeight="1" x14ac:dyDescent="0.15">
      <c r="A26" s="378"/>
      <c r="B26" s="375"/>
      <c r="C26" s="134"/>
      <c r="D26" s="29"/>
      <c r="E26" s="29"/>
      <c r="F26" s="17"/>
      <c r="G26" s="254" t="s">
        <v>156</v>
      </c>
      <c r="H26" s="143">
        <v>1497920</v>
      </c>
      <c r="I26" s="144" t="s">
        <v>58</v>
      </c>
      <c r="J26" s="138"/>
      <c r="K26" s="138"/>
      <c r="L26" s="180">
        <v>7.38</v>
      </c>
      <c r="M26" s="155" t="s">
        <v>160</v>
      </c>
      <c r="N26" s="144" t="s">
        <v>57</v>
      </c>
      <c r="O26" s="277">
        <v>110540</v>
      </c>
    </row>
    <row r="27" spans="1:15" ht="17.25" customHeight="1" x14ac:dyDescent="0.15">
      <c r="A27" s="378"/>
      <c r="B27" s="375"/>
      <c r="C27" s="134"/>
      <c r="D27" s="29"/>
      <c r="E27" s="29"/>
      <c r="F27" s="17"/>
      <c r="G27" s="254" t="s">
        <v>157</v>
      </c>
      <c r="H27" s="143">
        <v>46375290</v>
      </c>
      <c r="I27" s="144" t="s">
        <v>58</v>
      </c>
      <c r="J27" s="138"/>
      <c r="K27" s="138"/>
      <c r="L27" s="180">
        <v>4.5</v>
      </c>
      <c r="M27" s="155" t="s">
        <v>160</v>
      </c>
      <c r="N27" s="144" t="s">
        <v>57</v>
      </c>
      <c r="O27" s="277">
        <v>2086880</v>
      </c>
    </row>
    <row r="28" spans="1:15" ht="18" customHeight="1" x14ac:dyDescent="0.15">
      <c r="A28" s="378"/>
      <c r="B28" s="375"/>
      <c r="C28" s="375"/>
      <c r="D28" s="16"/>
      <c r="E28" s="16"/>
      <c r="F28" s="17"/>
      <c r="G28" s="254" t="s">
        <v>158</v>
      </c>
      <c r="H28" s="143">
        <v>46375290</v>
      </c>
      <c r="I28" s="144" t="s">
        <v>58</v>
      </c>
      <c r="J28" s="138"/>
      <c r="K28" s="138"/>
      <c r="L28" s="180">
        <v>0.9</v>
      </c>
      <c r="M28" s="155" t="s">
        <v>160</v>
      </c>
      <c r="N28" s="144" t="s">
        <v>57</v>
      </c>
      <c r="O28" s="442">
        <v>417370</v>
      </c>
    </row>
    <row r="29" spans="1:15" ht="18" customHeight="1" x14ac:dyDescent="0.15">
      <c r="A29" s="378"/>
      <c r="B29" s="375"/>
      <c r="C29" s="375"/>
      <c r="D29" s="16"/>
      <c r="E29" s="16"/>
      <c r="F29" s="22"/>
      <c r="G29" s="255" t="s">
        <v>159</v>
      </c>
      <c r="H29" s="168">
        <v>46375290</v>
      </c>
      <c r="I29" s="169" t="s">
        <v>58</v>
      </c>
      <c r="J29" s="170"/>
      <c r="K29" s="170"/>
      <c r="L29" s="192">
        <v>0.7</v>
      </c>
      <c r="M29" s="171" t="s">
        <v>160</v>
      </c>
      <c r="N29" s="169" t="s">
        <v>57</v>
      </c>
      <c r="O29" s="442">
        <v>324620</v>
      </c>
    </row>
    <row r="30" spans="1:15" ht="28.5" customHeight="1" x14ac:dyDescent="0.15">
      <c r="A30" s="378"/>
      <c r="B30" s="375"/>
      <c r="C30" s="238" t="s">
        <v>68</v>
      </c>
      <c r="D30" s="28">
        <v>300</v>
      </c>
      <c r="E30" s="28">
        <v>300</v>
      </c>
      <c r="F30" s="14">
        <f>SUM(E30-D30)</f>
        <v>0</v>
      </c>
      <c r="G30" s="33"/>
      <c r="H30" s="33"/>
      <c r="I30" s="33"/>
      <c r="J30" s="33"/>
      <c r="K30" s="33"/>
      <c r="L30" s="184"/>
      <c r="M30" s="15"/>
      <c r="N30" s="33"/>
      <c r="O30" s="34">
        <f>O31</f>
        <v>300000</v>
      </c>
    </row>
    <row r="31" spans="1:15" ht="18" customHeight="1" x14ac:dyDescent="0.15">
      <c r="A31" s="378"/>
      <c r="B31" s="375"/>
      <c r="C31" s="134"/>
      <c r="D31" s="29"/>
      <c r="E31" s="29"/>
      <c r="F31" s="22"/>
      <c r="G31" s="18" t="s">
        <v>72</v>
      </c>
      <c r="H31" s="18">
        <v>300000</v>
      </c>
      <c r="I31" s="18" t="s">
        <v>58</v>
      </c>
      <c r="J31" s="18"/>
      <c r="K31" s="18"/>
      <c r="L31" s="186">
        <v>1</v>
      </c>
      <c r="M31" s="30" t="s">
        <v>86</v>
      </c>
      <c r="N31" s="18" t="s">
        <v>57</v>
      </c>
      <c r="O31" s="32">
        <f>H31*L31</f>
        <v>300000</v>
      </c>
    </row>
    <row r="32" spans="1:15" ht="22.5" customHeight="1" x14ac:dyDescent="0.15">
      <c r="A32" s="378"/>
      <c r="B32" s="294" t="s">
        <v>70</v>
      </c>
      <c r="C32" s="294" t="s">
        <v>167</v>
      </c>
      <c r="D32" s="295">
        <f t="shared" ref="D32" si="1">SUM(D33,D35)</f>
        <v>2100</v>
      </c>
      <c r="E32" s="295">
        <f t="shared" ref="E32:F32" si="2">SUM(E33,E35)</f>
        <v>2100</v>
      </c>
      <c r="F32" s="221">
        <f t="shared" si="2"/>
        <v>0</v>
      </c>
      <c r="G32" s="296"/>
      <c r="H32" s="297"/>
      <c r="I32" s="297"/>
      <c r="J32" s="297"/>
      <c r="K32" s="297"/>
      <c r="L32" s="298"/>
      <c r="M32" s="299"/>
      <c r="N32" s="297"/>
      <c r="O32" s="300">
        <f>SUM(O35,O33)</f>
        <v>2100000</v>
      </c>
    </row>
    <row r="33" spans="1:15" ht="22.5" customHeight="1" x14ac:dyDescent="0.15">
      <c r="A33" s="378"/>
      <c r="B33" s="375"/>
      <c r="C33" s="235" t="s">
        <v>44</v>
      </c>
      <c r="D33" s="28">
        <v>300</v>
      </c>
      <c r="E33" s="28">
        <v>300</v>
      </c>
      <c r="F33" s="14">
        <f>SUM(E33-D33)</f>
        <v>0</v>
      </c>
      <c r="G33" s="15"/>
      <c r="H33" s="35"/>
      <c r="I33" s="35"/>
      <c r="J33" s="35"/>
      <c r="K33" s="35"/>
      <c r="L33" s="184"/>
      <c r="M33" s="150"/>
      <c r="N33" s="35"/>
      <c r="O33" s="34">
        <f>O34</f>
        <v>300000</v>
      </c>
    </row>
    <row r="34" spans="1:15" ht="18" customHeight="1" x14ac:dyDescent="0.15">
      <c r="A34" s="378"/>
      <c r="B34" s="375"/>
      <c r="C34" s="270"/>
      <c r="D34" s="36"/>
      <c r="E34" s="36"/>
      <c r="F34" s="22"/>
      <c r="G34" s="23" t="s">
        <v>69</v>
      </c>
      <c r="H34" s="37">
        <v>300000</v>
      </c>
      <c r="I34" s="38" t="s">
        <v>58</v>
      </c>
      <c r="J34" s="38"/>
      <c r="K34" s="38"/>
      <c r="L34" s="187">
        <v>1</v>
      </c>
      <c r="M34" s="153" t="s">
        <v>61</v>
      </c>
      <c r="N34" s="38" t="s">
        <v>57</v>
      </c>
      <c r="O34" s="11">
        <f>H34*L34</f>
        <v>300000</v>
      </c>
    </row>
    <row r="35" spans="1:15" ht="22.5" customHeight="1" x14ac:dyDescent="0.15">
      <c r="A35" s="378"/>
      <c r="B35" s="375"/>
      <c r="C35" s="235" t="s">
        <v>45</v>
      </c>
      <c r="D35" s="28">
        <v>1800</v>
      </c>
      <c r="E35" s="28">
        <v>1800</v>
      </c>
      <c r="F35" s="14">
        <f t="shared" ref="F35:F74" si="3">SUM(E35-D35)</f>
        <v>0</v>
      </c>
      <c r="G35" s="137" t="s">
        <v>143</v>
      </c>
      <c r="H35" s="35"/>
      <c r="I35" s="35"/>
      <c r="J35" s="35"/>
      <c r="K35" s="35"/>
      <c r="L35" s="184"/>
      <c r="M35" s="150"/>
      <c r="N35" s="35"/>
      <c r="O35" s="34">
        <f>SUM(O37:O39)</f>
        <v>1800000</v>
      </c>
    </row>
    <row r="36" spans="1:15" ht="15.75" customHeight="1" x14ac:dyDescent="0.15">
      <c r="A36" s="378"/>
      <c r="B36" s="375"/>
      <c r="C36" s="375"/>
      <c r="D36" s="29"/>
      <c r="E36" s="29"/>
      <c r="F36" s="17"/>
      <c r="G36" s="31" t="s">
        <v>118</v>
      </c>
      <c r="H36" s="39" t="s">
        <v>141</v>
      </c>
      <c r="I36" s="39"/>
      <c r="J36" s="39"/>
      <c r="K36" s="39"/>
      <c r="L36" s="186"/>
      <c r="M36" s="151"/>
      <c r="N36" s="39"/>
      <c r="O36" s="32"/>
    </row>
    <row r="37" spans="1:15" ht="23.25" customHeight="1" x14ac:dyDescent="0.15">
      <c r="A37" s="378"/>
      <c r="B37" s="375"/>
      <c r="C37" s="375"/>
      <c r="D37" s="29"/>
      <c r="E37" s="29"/>
      <c r="F37" s="17"/>
      <c r="G37" s="31" t="s">
        <v>144</v>
      </c>
      <c r="H37" s="133">
        <v>1000000</v>
      </c>
      <c r="I37" s="39" t="s">
        <v>145</v>
      </c>
      <c r="J37" s="39"/>
      <c r="K37" s="39"/>
      <c r="L37" s="186">
        <v>1</v>
      </c>
      <c r="M37" s="151" t="s">
        <v>146</v>
      </c>
      <c r="N37" s="39" t="s">
        <v>147</v>
      </c>
      <c r="O37" s="32">
        <v>1000000</v>
      </c>
    </row>
    <row r="38" spans="1:15" ht="23.25" customHeight="1" x14ac:dyDescent="0.15">
      <c r="A38" s="378"/>
      <c r="B38" s="375"/>
      <c r="C38" s="375"/>
      <c r="D38" s="29"/>
      <c r="E38" s="29"/>
      <c r="F38" s="17"/>
      <c r="G38" s="31" t="s">
        <v>148</v>
      </c>
      <c r="H38" s="133">
        <v>400000</v>
      </c>
      <c r="I38" s="39" t="s">
        <v>145</v>
      </c>
      <c r="J38" s="39"/>
      <c r="K38" s="39"/>
      <c r="L38" s="186">
        <v>1</v>
      </c>
      <c r="M38" s="151" t="s">
        <v>149</v>
      </c>
      <c r="N38" s="39" t="s">
        <v>147</v>
      </c>
      <c r="O38" s="32">
        <f>SUM(H38*L38)</f>
        <v>400000</v>
      </c>
    </row>
    <row r="39" spans="1:15" ht="23.25" customHeight="1" x14ac:dyDescent="0.15">
      <c r="A39" s="378"/>
      <c r="B39" s="375"/>
      <c r="C39" s="375"/>
      <c r="D39" s="29"/>
      <c r="E39" s="29"/>
      <c r="F39" s="17"/>
      <c r="G39" s="31" t="s">
        <v>150</v>
      </c>
      <c r="H39" s="133">
        <v>400000</v>
      </c>
      <c r="I39" s="39" t="s">
        <v>145</v>
      </c>
      <c r="J39" s="39"/>
      <c r="K39" s="39"/>
      <c r="L39" s="186">
        <v>1</v>
      </c>
      <c r="M39" s="151" t="s">
        <v>149</v>
      </c>
      <c r="N39" s="39" t="s">
        <v>147</v>
      </c>
      <c r="O39" s="32">
        <v>400000</v>
      </c>
    </row>
    <row r="40" spans="1:15" ht="22.5" customHeight="1" x14ac:dyDescent="0.15">
      <c r="A40" s="378"/>
      <c r="B40" s="294" t="s">
        <v>46</v>
      </c>
      <c r="C40" s="294" t="s">
        <v>176</v>
      </c>
      <c r="D40" s="295">
        <f>SUM(D41,D43,D52,D58,D66)</f>
        <v>11088</v>
      </c>
      <c r="E40" s="295">
        <f>SUM(E41,E43,E52,E58,E66)</f>
        <v>11088</v>
      </c>
      <c r="F40" s="221">
        <f>SUM(E40-D40)</f>
        <v>0</v>
      </c>
      <c r="G40" s="296"/>
      <c r="H40" s="297"/>
      <c r="I40" s="297"/>
      <c r="J40" s="297"/>
      <c r="K40" s="297"/>
      <c r="L40" s="298"/>
      <c r="M40" s="299"/>
      <c r="N40" s="297"/>
      <c r="O40" s="300">
        <f>SUM(O41,O43,O52,O58,O66)</f>
        <v>11088000</v>
      </c>
    </row>
    <row r="41" spans="1:15" ht="23.25" customHeight="1" x14ac:dyDescent="0.15">
      <c r="A41" s="378"/>
      <c r="B41" s="375"/>
      <c r="C41" s="235" t="s">
        <v>47</v>
      </c>
      <c r="D41" s="28">
        <v>500</v>
      </c>
      <c r="E41" s="28">
        <v>500</v>
      </c>
      <c r="F41" s="64">
        <f>SUM(E41-D41)</f>
        <v>0</v>
      </c>
      <c r="G41" s="15"/>
      <c r="H41" s="15"/>
      <c r="I41" s="15"/>
      <c r="J41" s="15"/>
      <c r="K41" s="15"/>
      <c r="L41" s="184"/>
      <c r="M41" s="15"/>
      <c r="N41" s="15"/>
      <c r="O41" s="40">
        <f>O42</f>
        <v>500000</v>
      </c>
    </row>
    <row r="42" spans="1:15" ht="18" customHeight="1" x14ac:dyDescent="0.15">
      <c r="A42" s="378"/>
      <c r="B42" s="375"/>
      <c r="C42" s="270"/>
      <c r="D42" s="36"/>
      <c r="E42" s="36"/>
      <c r="F42" s="22"/>
      <c r="G42" s="23" t="s">
        <v>113</v>
      </c>
      <c r="H42" s="37">
        <v>500000</v>
      </c>
      <c r="I42" s="38" t="s">
        <v>58</v>
      </c>
      <c r="J42" s="38"/>
      <c r="K42" s="38"/>
      <c r="L42" s="187">
        <v>1</v>
      </c>
      <c r="M42" s="153" t="s">
        <v>82</v>
      </c>
      <c r="N42" s="38" t="s">
        <v>57</v>
      </c>
      <c r="O42" s="11">
        <f>H42*L42</f>
        <v>500000</v>
      </c>
    </row>
    <row r="43" spans="1:15" ht="25.5" customHeight="1" x14ac:dyDescent="0.15">
      <c r="A43" s="378"/>
      <c r="B43" s="41"/>
      <c r="C43" s="238" t="s">
        <v>48</v>
      </c>
      <c r="D43" s="28">
        <v>2188</v>
      </c>
      <c r="E43" s="28">
        <v>2188</v>
      </c>
      <c r="F43" s="14">
        <f>SUM(E43-D43)</f>
        <v>0</v>
      </c>
      <c r="G43" s="30"/>
      <c r="H43" s="20"/>
      <c r="I43" s="20"/>
      <c r="J43" s="20"/>
      <c r="K43" s="20"/>
      <c r="L43" s="186"/>
      <c r="M43" s="151"/>
      <c r="N43" s="20"/>
      <c r="O43" s="21">
        <f>SUM(O45:O51)</f>
        <v>2188000</v>
      </c>
    </row>
    <row r="44" spans="1:15" ht="17.25" customHeight="1" x14ac:dyDescent="0.15">
      <c r="A44" s="378"/>
      <c r="B44" s="41"/>
      <c r="C44" s="134"/>
      <c r="D44" s="29"/>
      <c r="E44" s="29"/>
      <c r="F44" s="17"/>
      <c r="G44" s="30"/>
      <c r="H44" s="20"/>
      <c r="I44" s="20"/>
      <c r="J44" s="20"/>
      <c r="K44" s="20"/>
      <c r="L44" s="186"/>
      <c r="M44" s="151"/>
      <c r="N44" s="20"/>
      <c r="O44" s="21"/>
    </row>
    <row r="45" spans="1:15" ht="18" customHeight="1" x14ac:dyDescent="0.15">
      <c r="A45" s="378"/>
      <c r="B45" s="375"/>
      <c r="C45" s="375"/>
      <c r="D45" s="111"/>
      <c r="E45" s="111"/>
      <c r="F45" s="17"/>
      <c r="G45" s="173" t="s">
        <v>96</v>
      </c>
      <c r="H45" s="174">
        <v>50000</v>
      </c>
      <c r="I45" s="138" t="s">
        <v>58</v>
      </c>
      <c r="J45" s="138"/>
      <c r="K45" s="138"/>
      <c r="L45" s="178">
        <v>12</v>
      </c>
      <c r="M45" s="175" t="s">
        <v>59</v>
      </c>
      <c r="N45" s="138" t="s">
        <v>57</v>
      </c>
      <c r="O45" s="176">
        <f t="shared" ref="O45:O49" si="4">H45*L45</f>
        <v>600000</v>
      </c>
    </row>
    <row r="46" spans="1:15" ht="18" customHeight="1" x14ac:dyDescent="0.15">
      <c r="A46" s="378"/>
      <c r="B46" s="375"/>
      <c r="C46" s="375"/>
      <c r="D46" s="111"/>
      <c r="E46" s="111"/>
      <c r="F46" s="17"/>
      <c r="G46" s="18" t="s">
        <v>97</v>
      </c>
      <c r="H46" s="19">
        <v>44000</v>
      </c>
      <c r="I46" s="20" t="s">
        <v>58</v>
      </c>
      <c r="J46" s="20"/>
      <c r="K46" s="20"/>
      <c r="L46" s="186">
        <v>12</v>
      </c>
      <c r="M46" s="151" t="s">
        <v>59</v>
      </c>
      <c r="N46" s="20" t="s">
        <v>57</v>
      </c>
      <c r="O46" s="21">
        <f t="shared" si="4"/>
        <v>528000</v>
      </c>
    </row>
    <row r="47" spans="1:15" ht="18" customHeight="1" x14ac:dyDescent="0.15">
      <c r="A47" s="378"/>
      <c r="B47" s="375"/>
      <c r="C47" s="375"/>
      <c r="D47" s="111"/>
      <c r="E47" s="111"/>
      <c r="F47" s="17"/>
      <c r="G47" s="18" t="s">
        <v>99</v>
      </c>
      <c r="H47" s="19">
        <v>30000</v>
      </c>
      <c r="I47" s="20" t="s">
        <v>58</v>
      </c>
      <c r="J47" s="20"/>
      <c r="K47" s="20"/>
      <c r="L47" s="186">
        <v>12</v>
      </c>
      <c r="M47" s="151" t="s">
        <v>59</v>
      </c>
      <c r="N47" s="20" t="s">
        <v>57</v>
      </c>
      <c r="O47" s="21">
        <f t="shared" si="4"/>
        <v>360000</v>
      </c>
    </row>
    <row r="48" spans="1:15" ht="18" customHeight="1" x14ac:dyDescent="0.15">
      <c r="A48" s="378"/>
      <c r="B48" s="375"/>
      <c r="C48" s="375"/>
      <c r="D48" s="111"/>
      <c r="E48" s="111"/>
      <c r="F48" s="17"/>
      <c r="G48" s="18" t="s">
        <v>62</v>
      </c>
      <c r="H48" s="19">
        <v>100000</v>
      </c>
      <c r="I48" s="20" t="s">
        <v>58</v>
      </c>
      <c r="J48" s="20"/>
      <c r="K48" s="20"/>
      <c r="L48" s="186">
        <v>1</v>
      </c>
      <c r="M48" s="151" t="s">
        <v>61</v>
      </c>
      <c r="N48" s="20" t="s">
        <v>57</v>
      </c>
      <c r="O48" s="42">
        <f t="shared" si="4"/>
        <v>100000</v>
      </c>
    </row>
    <row r="49" spans="1:15" ht="18" customHeight="1" x14ac:dyDescent="0.15">
      <c r="A49" s="378"/>
      <c r="B49" s="375"/>
      <c r="C49" s="375"/>
      <c r="D49" s="111"/>
      <c r="E49" s="111"/>
      <c r="F49" s="17"/>
      <c r="G49" s="18" t="s">
        <v>78</v>
      </c>
      <c r="H49" s="19">
        <v>200000</v>
      </c>
      <c r="I49" s="20" t="s">
        <v>58</v>
      </c>
      <c r="J49" s="20"/>
      <c r="K49" s="20"/>
      <c r="L49" s="186">
        <v>1</v>
      </c>
      <c r="M49" s="151" t="s">
        <v>61</v>
      </c>
      <c r="N49" s="20" t="s">
        <v>57</v>
      </c>
      <c r="O49" s="42">
        <f t="shared" si="4"/>
        <v>200000</v>
      </c>
    </row>
    <row r="50" spans="1:15" ht="18" customHeight="1" x14ac:dyDescent="0.15">
      <c r="A50" s="378"/>
      <c r="B50" s="375"/>
      <c r="C50" s="375"/>
      <c r="D50" s="111"/>
      <c r="E50" s="111"/>
      <c r="F50" s="17"/>
      <c r="G50" s="18" t="s">
        <v>119</v>
      </c>
      <c r="H50" s="19">
        <v>100000</v>
      </c>
      <c r="I50" s="20" t="s">
        <v>58</v>
      </c>
      <c r="J50" s="20"/>
      <c r="K50" s="20"/>
      <c r="L50" s="186">
        <v>1</v>
      </c>
      <c r="M50" s="151" t="s">
        <v>61</v>
      </c>
      <c r="N50" s="20" t="s">
        <v>57</v>
      </c>
      <c r="O50" s="42">
        <f t="shared" ref="O50" si="5">H50*L50</f>
        <v>100000</v>
      </c>
    </row>
    <row r="51" spans="1:15" ht="18" customHeight="1" x14ac:dyDescent="0.15">
      <c r="A51" s="378"/>
      <c r="B51" s="375"/>
      <c r="C51" s="375"/>
      <c r="D51" s="111"/>
      <c r="E51" s="111"/>
      <c r="F51" s="17"/>
      <c r="G51" s="173" t="s">
        <v>177</v>
      </c>
      <c r="H51" s="174">
        <v>300000</v>
      </c>
      <c r="I51" s="138" t="s">
        <v>58</v>
      </c>
      <c r="J51" s="138"/>
      <c r="K51" s="138"/>
      <c r="L51" s="178" t="s">
        <v>175</v>
      </c>
      <c r="M51" s="175" t="s">
        <v>61</v>
      </c>
      <c r="N51" s="138" t="s">
        <v>57</v>
      </c>
      <c r="O51" s="176">
        <f t="shared" ref="O51" si="6">H51*L51</f>
        <v>300000</v>
      </c>
    </row>
    <row r="52" spans="1:15" ht="22.5" customHeight="1" x14ac:dyDescent="0.15">
      <c r="A52" s="378"/>
      <c r="B52" s="375"/>
      <c r="C52" s="235" t="s">
        <v>49</v>
      </c>
      <c r="D52" s="112">
        <v>2600</v>
      </c>
      <c r="E52" s="112">
        <v>2600</v>
      </c>
      <c r="F52" s="14">
        <f>SUM(E52-D52)</f>
        <v>0</v>
      </c>
      <c r="G52" s="177"/>
      <c r="H52" s="161"/>
      <c r="I52" s="161"/>
      <c r="J52" s="161"/>
      <c r="K52" s="161"/>
      <c r="L52" s="185"/>
      <c r="M52" s="162"/>
      <c r="N52" s="161"/>
      <c r="O52" s="163">
        <f>SUM(O54:O57)</f>
        <v>2600000</v>
      </c>
    </row>
    <row r="53" spans="1:15" ht="15.75" customHeight="1" x14ac:dyDescent="0.15">
      <c r="A53" s="378"/>
      <c r="B53" s="375"/>
      <c r="C53" s="375"/>
      <c r="D53" s="113"/>
      <c r="E53" s="113"/>
      <c r="F53" s="17"/>
      <c r="G53" s="179"/>
      <c r="H53" s="138"/>
      <c r="I53" s="138"/>
      <c r="J53" s="138"/>
      <c r="K53" s="138"/>
      <c r="L53" s="178"/>
      <c r="M53" s="175"/>
      <c r="N53" s="138"/>
      <c r="O53" s="176"/>
    </row>
    <row r="54" spans="1:15" ht="18" customHeight="1" x14ac:dyDescent="0.15">
      <c r="A54" s="378"/>
      <c r="B54" s="375"/>
      <c r="C54" s="375"/>
      <c r="D54" s="111"/>
      <c r="E54" s="111"/>
      <c r="F54" s="17"/>
      <c r="G54" s="173" t="s">
        <v>63</v>
      </c>
      <c r="H54" s="174">
        <v>50000</v>
      </c>
      <c r="I54" s="138" t="s">
        <v>58</v>
      </c>
      <c r="J54" s="138"/>
      <c r="K54" s="138"/>
      <c r="L54" s="178">
        <v>12</v>
      </c>
      <c r="M54" s="175" t="s">
        <v>59</v>
      </c>
      <c r="N54" s="138" t="s">
        <v>57</v>
      </c>
      <c r="O54" s="176">
        <f t="shared" ref="O54:O56" si="7">H54*L54</f>
        <v>600000</v>
      </c>
    </row>
    <row r="55" spans="1:15" ht="18" customHeight="1" x14ac:dyDescent="0.15">
      <c r="A55" s="378"/>
      <c r="B55" s="375"/>
      <c r="C55" s="375"/>
      <c r="D55" s="111"/>
      <c r="E55" s="111"/>
      <c r="F55" s="17"/>
      <c r="G55" s="173" t="s">
        <v>64</v>
      </c>
      <c r="H55" s="174">
        <v>200000</v>
      </c>
      <c r="I55" s="138" t="s">
        <v>58</v>
      </c>
      <c r="J55" s="138"/>
      <c r="K55" s="138"/>
      <c r="L55" s="178">
        <v>1</v>
      </c>
      <c r="M55" s="175" t="s">
        <v>79</v>
      </c>
      <c r="N55" s="138" t="s">
        <v>57</v>
      </c>
      <c r="O55" s="176">
        <f t="shared" si="7"/>
        <v>200000</v>
      </c>
    </row>
    <row r="56" spans="1:15" ht="18" customHeight="1" x14ac:dyDescent="0.15">
      <c r="A56" s="378"/>
      <c r="B56" s="375"/>
      <c r="C56" s="375"/>
      <c r="D56" s="111"/>
      <c r="E56" s="111"/>
      <c r="F56" s="17"/>
      <c r="G56" s="173" t="s">
        <v>65</v>
      </c>
      <c r="H56" s="174">
        <v>300000</v>
      </c>
      <c r="I56" s="138" t="s">
        <v>58</v>
      </c>
      <c r="J56" s="138"/>
      <c r="K56" s="138"/>
      <c r="L56" s="178">
        <v>1</v>
      </c>
      <c r="M56" s="175" t="s">
        <v>61</v>
      </c>
      <c r="N56" s="138" t="s">
        <v>57</v>
      </c>
      <c r="O56" s="176">
        <f t="shared" si="7"/>
        <v>300000</v>
      </c>
    </row>
    <row r="57" spans="1:15" ht="18" customHeight="1" x14ac:dyDescent="0.15">
      <c r="A57" s="378"/>
      <c r="B57" s="375"/>
      <c r="C57" s="108"/>
      <c r="D57" s="111"/>
      <c r="E57" s="111"/>
      <c r="F57" s="22"/>
      <c r="G57" s="173" t="s">
        <v>132</v>
      </c>
      <c r="H57" s="174">
        <v>125000</v>
      </c>
      <c r="I57" s="138" t="s">
        <v>126</v>
      </c>
      <c r="J57" s="138"/>
      <c r="K57" s="138"/>
      <c r="L57" s="178">
        <v>12</v>
      </c>
      <c r="M57" s="175" t="s">
        <v>128</v>
      </c>
      <c r="N57" s="138" t="s">
        <v>127</v>
      </c>
      <c r="O57" s="176">
        <f>SUM(H57*L57)</f>
        <v>1500000</v>
      </c>
    </row>
    <row r="58" spans="1:15" ht="22.5" customHeight="1" x14ac:dyDescent="0.15">
      <c r="A58" s="378"/>
      <c r="B58" s="375"/>
      <c r="C58" s="43" t="s">
        <v>50</v>
      </c>
      <c r="D58" s="28">
        <v>2800</v>
      </c>
      <c r="E58" s="28">
        <v>2800</v>
      </c>
      <c r="F58" s="14">
        <f t="shared" si="3"/>
        <v>0</v>
      </c>
      <c r="G58" s="239"/>
      <c r="H58" s="161"/>
      <c r="I58" s="161"/>
      <c r="J58" s="161"/>
      <c r="K58" s="161"/>
      <c r="L58" s="185"/>
      <c r="M58" s="162"/>
      <c r="N58" s="161"/>
      <c r="O58" s="163">
        <f>SUM(O60:O65)</f>
        <v>2800000</v>
      </c>
    </row>
    <row r="59" spans="1:15" ht="13.5" customHeight="1" x14ac:dyDescent="0.15">
      <c r="A59" s="378"/>
      <c r="B59" s="375"/>
      <c r="C59" s="104"/>
      <c r="D59" s="29"/>
      <c r="E59" s="29"/>
      <c r="F59" s="17"/>
      <c r="G59" s="240"/>
      <c r="H59" s="20"/>
      <c r="I59" s="20"/>
      <c r="J59" s="20"/>
      <c r="K59" s="20"/>
      <c r="L59" s="186"/>
      <c r="M59" s="151"/>
      <c r="N59" s="20"/>
      <c r="O59" s="21"/>
    </row>
    <row r="60" spans="1:15" ht="17.25" customHeight="1" x14ac:dyDescent="0.15">
      <c r="A60" s="378"/>
      <c r="B60" s="44"/>
      <c r="C60" s="374"/>
      <c r="D60" s="16"/>
      <c r="E60" s="16"/>
      <c r="F60" s="109"/>
      <c r="G60" s="241" t="s">
        <v>100</v>
      </c>
      <c r="H60" s="19">
        <v>100000</v>
      </c>
      <c r="I60" s="26" t="s">
        <v>58</v>
      </c>
      <c r="J60" s="26"/>
      <c r="K60" s="26"/>
      <c r="L60" s="188">
        <v>1</v>
      </c>
      <c r="M60" s="152" t="s">
        <v>60</v>
      </c>
      <c r="N60" s="26" t="s">
        <v>57</v>
      </c>
      <c r="O60" s="21">
        <f>H60*L60</f>
        <v>100000</v>
      </c>
    </row>
    <row r="61" spans="1:15" ht="17.25" customHeight="1" x14ac:dyDescent="0.15">
      <c r="A61" s="378"/>
      <c r="B61" s="44"/>
      <c r="C61" s="374"/>
      <c r="D61" s="16"/>
      <c r="E61" s="16"/>
      <c r="F61" s="109"/>
      <c r="G61" s="247" t="s">
        <v>101</v>
      </c>
      <c r="H61" s="174">
        <v>250000</v>
      </c>
      <c r="I61" s="138" t="s">
        <v>58</v>
      </c>
      <c r="J61" s="138"/>
      <c r="K61" s="138"/>
      <c r="L61" s="178" t="s">
        <v>308</v>
      </c>
      <c r="M61" s="175" t="s">
        <v>60</v>
      </c>
      <c r="N61" s="138" t="s">
        <v>57</v>
      </c>
      <c r="O61" s="176">
        <f t="shared" ref="O61:O62" si="8">H61*L61</f>
        <v>500000</v>
      </c>
    </row>
    <row r="62" spans="1:15" ht="13.5" customHeight="1" x14ac:dyDescent="0.15">
      <c r="A62" s="378"/>
      <c r="B62" s="44"/>
      <c r="C62" s="374"/>
      <c r="D62" s="16"/>
      <c r="E62" s="16"/>
      <c r="F62" s="109"/>
      <c r="G62" s="247" t="s">
        <v>66</v>
      </c>
      <c r="H62" s="174">
        <v>100000</v>
      </c>
      <c r="I62" s="138" t="s">
        <v>58</v>
      </c>
      <c r="J62" s="138"/>
      <c r="K62" s="138"/>
      <c r="L62" s="178">
        <v>1</v>
      </c>
      <c r="M62" s="175" t="s">
        <v>60</v>
      </c>
      <c r="N62" s="138" t="s">
        <v>57</v>
      </c>
      <c r="O62" s="176">
        <f t="shared" si="8"/>
        <v>100000</v>
      </c>
    </row>
    <row r="63" spans="1:15" ht="17.25" customHeight="1" x14ac:dyDescent="0.15">
      <c r="A63" s="378"/>
      <c r="B63" s="44"/>
      <c r="C63" s="374"/>
      <c r="D63" s="16"/>
      <c r="E63" s="16"/>
      <c r="F63" s="109"/>
      <c r="G63" s="247" t="s">
        <v>185</v>
      </c>
      <c r="H63" s="174">
        <v>800000</v>
      </c>
      <c r="I63" s="138" t="s">
        <v>58</v>
      </c>
      <c r="J63" s="138"/>
      <c r="K63" s="138"/>
      <c r="L63" s="178">
        <v>1</v>
      </c>
      <c r="M63" s="175" t="s">
        <v>60</v>
      </c>
      <c r="N63" s="138" t="s">
        <v>57</v>
      </c>
      <c r="O63" s="176">
        <f>SUM(H63*L63)</f>
        <v>800000</v>
      </c>
    </row>
    <row r="64" spans="1:15" ht="17.25" customHeight="1" x14ac:dyDescent="0.15">
      <c r="A64" s="378"/>
      <c r="B64" s="44"/>
      <c r="C64" s="374"/>
      <c r="D64" s="16"/>
      <c r="E64" s="16"/>
      <c r="F64" s="109"/>
      <c r="G64" s="247" t="s">
        <v>186</v>
      </c>
      <c r="H64" s="174">
        <v>900000</v>
      </c>
      <c r="I64" s="138" t="s">
        <v>58</v>
      </c>
      <c r="J64" s="138"/>
      <c r="K64" s="138"/>
      <c r="L64" s="178">
        <v>1</v>
      </c>
      <c r="M64" s="175" t="s">
        <v>60</v>
      </c>
      <c r="N64" s="138" t="s">
        <v>57</v>
      </c>
      <c r="O64" s="176">
        <f t="shared" ref="O64:O70" si="9">SUM(H64*L64)</f>
        <v>900000</v>
      </c>
    </row>
    <row r="65" spans="1:15" ht="17.25" customHeight="1" x14ac:dyDescent="0.15">
      <c r="A65" s="378"/>
      <c r="B65" s="44"/>
      <c r="C65" s="374"/>
      <c r="D65" s="16"/>
      <c r="E65" s="16"/>
      <c r="F65" s="109"/>
      <c r="G65" s="247" t="s">
        <v>192</v>
      </c>
      <c r="H65" s="174">
        <v>400000</v>
      </c>
      <c r="I65" s="138" t="s">
        <v>58</v>
      </c>
      <c r="J65" s="138"/>
      <c r="K65" s="138"/>
      <c r="L65" s="178">
        <v>1</v>
      </c>
      <c r="M65" s="175" t="s">
        <v>60</v>
      </c>
      <c r="N65" s="138" t="s">
        <v>57</v>
      </c>
      <c r="O65" s="176">
        <f>SUM(H65*L65)</f>
        <v>400000</v>
      </c>
    </row>
    <row r="66" spans="1:15" ht="17.25" customHeight="1" x14ac:dyDescent="0.15">
      <c r="A66" s="378"/>
      <c r="B66" s="44"/>
      <c r="C66" s="373" t="s">
        <v>187</v>
      </c>
      <c r="D66" s="246">
        <v>3000</v>
      </c>
      <c r="E66" s="246">
        <v>3000</v>
      </c>
      <c r="F66" s="256">
        <f>SUM(E66-D66)</f>
        <v>0</v>
      </c>
      <c r="G66" s="248"/>
      <c r="H66" s="249"/>
      <c r="I66" s="161"/>
      <c r="J66" s="161"/>
      <c r="K66" s="161"/>
      <c r="L66" s="185"/>
      <c r="M66" s="162"/>
      <c r="N66" s="161"/>
      <c r="O66" s="163">
        <f>SUM(O68:O70)</f>
        <v>3000000</v>
      </c>
    </row>
    <row r="67" spans="1:15" ht="17.25" customHeight="1" x14ac:dyDescent="0.15">
      <c r="A67" s="378"/>
      <c r="B67" s="44"/>
      <c r="C67" s="374"/>
      <c r="D67" s="267"/>
      <c r="E67" s="267"/>
      <c r="F67" s="245"/>
      <c r="G67" s="247"/>
      <c r="H67" s="174"/>
      <c r="I67" s="138"/>
      <c r="J67" s="138"/>
      <c r="K67" s="138"/>
      <c r="L67" s="178"/>
      <c r="M67" s="175"/>
      <c r="N67" s="138"/>
      <c r="O67" s="176"/>
    </row>
    <row r="68" spans="1:15" ht="17.25" customHeight="1" x14ac:dyDescent="0.15">
      <c r="A68" s="378"/>
      <c r="B68" s="44"/>
      <c r="C68" s="374"/>
      <c r="D68" s="16"/>
      <c r="E68" s="16"/>
      <c r="F68" s="245"/>
      <c r="G68" s="247" t="s">
        <v>188</v>
      </c>
      <c r="H68" s="174">
        <v>200000</v>
      </c>
      <c r="I68" s="138" t="s">
        <v>58</v>
      </c>
      <c r="J68" s="138"/>
      <c r="K68" s="138"/>
      <c r="L68" s="178" t="s">
        <v>191</v>
      </c>
      <c r="M68" s="175" t="s">
        <v>193</v>
      </c>
      <c r="N68" s="138" t="s">
        <v>57</v>
      </c>
      <c r="O68" s="176">
        <f t="shared" ref="O68" si="10">SUM(H68*L68)</f>
        <v>2400000</v>
      </c>
    </row>
    <row r="69" spans="1:15" ht="17.25" customHeight="1" x14ac:dyDescent="0.15">
      <c r="A69" s="378"/>
      <c r="B69" s="44"/>
      <c r="C69" s="374"/>
      <c r="D69" s="16"/>
      <c r="E69" s="16"/>
      <c r="F69" s="245"/>
      <c r="G69" s="247" t="s">
        <v>194</v>
      </c>
      <c r="H69" s="174">
        <v>50000</v>
      </c>
      <c r="I69" s="138" t="s">
        <v>58</v>
      </c>
      <c r="J69" s="138"/>
      <c r="K69" s="138"/>
      <c r="L69" s="178" t="s">
        <v>195</v>
      </c>
      <c r="M69" s="175" t="s">
        <v>193</v>
      </c>
      <c r="N69" s="138" t="s">
        <v>57</v>
      </c>
      <c r="O69" s="176">
        <f t="shared" si="9"/>
        <v>300000</v>
      </c>
    </row>
    <row r="70" spans="1:15" ht="17.25" customHeight="1" x14ac:dyDescent="0.15">
      <c r="A70" s="378"/>
      <c r="B70" s="44"/>
      <c r="C70" s="374"/>
      <c r="D70" s="16"/>
      <c r="E70" s="16"/>
      <c r="F70" s="245"/>
      <c r="G70" s="250" t="s">
        <v>189</v>
      </c>
      <c r="H70" s="251">
        <v>50000</v>
      </c>
      <c r="I70" s="170" t="s">
        <v>58</v>
      </c>
      <c r="J70" s="170"/>
      <c r="K70" s="170"/>
      <c r="L70" s="252" t="s">
        <v>195</v>
      </c>
      <c r="M70" s="253" t="s">
        <v>193</v>
      </c>
      <c r="N70" s="170" t="s">
        <v>57</v>
      </c>
      <c r="O70" s="265">
        <f t="shared" si="9"/>
        <v>300000</v>
      </c>
    </row>
    <row r="71" spans="1:15" ht="23.25" customHeight="1" x14ac:dyDescent="0.15">
      <c r="A71" s="309" t="s">
        <v>71</v>
      </c>
      <c r="B71" s="294" t="s">
        <v>51</v>
      </c>
      <c r="C71" s="310" t="s">
        <v>165</v>
      </c>
      <c r="D71" s="295">
        <f>SUM(D75,D73)</f>
        <v>5802</v>
      </c>
      <c r="E71" s="295">
        <f>SUM(E75,E73)</f>
        <v>5802</v>
      </c>
      <c r="F71" s="221">
        <f>SUM(F73,F75)</f>
        <v>0</v>
      </c>
      <c r="G71" s="311"/>
      <c r="H71" s="311"/>
      <c r="I71" s="311"/>
      <c r="J71" s="311"/>
      <c r="K71" s="311"/>
      <c r="L71" s="303"/>
      <c r="M71" s="312"/>
      <c r="N71" s="311"/>
      <c r="O71" s="305">
        <f>SUM(O73,O75)</f>
        <v>5802400</v>
      </c>
    </row>
    <row r="72" spans="1:15" ht="23.25" customHeight="1" x14ac:dyDescent="0.15">
      <c r="A72" s="219"/>
      <c r="B72" s="384"/>
      <c r="C72" s="313" t="s">
        <v>166</v>
      </c>
      <c r="D72" s="314">
        <f>SUM(D73,D75)</f>
        <v>5802</v>
      </c>
      <c r="E72" s="314">
        <f>SUM(E73,E75)</f>
        <v>5802</v>
      </c>
      <c r="F72" s="221">
        <f>SUM(E72-D72)</f>
        <v>0</v>
      </c>
      <c r="G72" s="195"/>
      <c r="H72" s="195"/>
      <c r="I72" s="195"/>
      <c r="J72" s="195"/>
      <c r="K72" s="195"/>
      <c r="L72" s="196"/>
      <c r="M72" s="197"/>
      <c r="N72" s="195"/>
      <c r="O72" s="198"/>
    </row>
    <row r="73" spans="1:15" ht="23.25" customHeight="1" x14ac:dyDescent="0.15">
      <c r="A73" s="378"/>
      <c r="B73" s="375"/>
      <c r="C73" s="373" t="s">
        <v>52</v>
      </c>
      <c r="D73" s="28">
        <v>1000</v>
      </c>
      <c r="E73" s="28">
        <v>1000</v>
      </c>
      <c r="F73" s="14">
        <f>SUM(E73-D73)</f>
        <v>0</v>
      </c>
      <c r="G73" s="33"/>
      <c r="H73" s="33"/>
      <c r="I73" s="33"/>
      <c r="J73" s="33"/>
      <c r="K73" s="33"/>
      <c r="L73" s="184"/>
      <c r="M73" s="15"/>
      <c r="N73" s="33"/>
      <c r="O73" s="34">
        <f>SUM(O74:O74)</f>
        <v>1000000</v>
      </c>
    </row>
    <row r="74" spans="1:15" ht="23.25" customHeight="1" x14ac:dyDescent="0.15">
      <c r="A74" s="378"/>
      <c r="B74" s="375"/>
      <c r="C74" s="374"/>
      <c r="D74" s="29"/>
      <c r="E74" s="29"/>
      <c r="F74" s="109">
        <f t="shared" si="3"/>
        <v>0</v>
      </c>
      <c r="G74" s="18" t="s">
        <v>102</v>
      </c>
      <c r="H74" s="19">
        <v>1000000</v>
      </c>
      <c r="I74" s="20" t="s">
        <v>58</v>
      </c>
      <c r="J74" s="20"/>
      <c r="K74" s="20"/>
      <c r="L74" s="186">
        <v>1</v>
      </c>
      <c r="M74" s="151" t="s">
        <v>103</v>
      </c>
      <c r="N74" s="20" t="s">
        <v>57</v>
      </c>
      <c r="O74" s="32">
        <f>H74*L74</f>
        <v>1000000</v>
      </c>
    </row>
    <row r="75" spans="1:15" ht="27" customHeight="1" x14ac:dyDescent="0.15">
      <c r="A75" s="378"/>
      <c r="B75" s="375"/>
      <c r="C75" s="102" t="s">
        <v>53</v>
      </c>
      <c r="D75" s="99">
        <v>4802</v>
      </c>
      <c r="E75" s="99">
        <v>4802</v>
      </c>
      <c r="F75" s="130">
        <f>SUM(E75-D75)</f>
        <v>0</v>
      </c>
      <c r="G75" s="46"/>
      <c r="H75" s="46"/>
      <c r="I75" s="46"/>
      <c r="J75" s="46"/>
      <c r="K75" s="46"/>
      <c r="L75" s="189"/>
      <c r="M75" s="154"/>
      <c r="N75" s="46"/>
      <c r="O75" s="103">
        <f>SUM(O76:O77)</f>
        <v>4802400</v>
      </c>
    </row>
    <row r="76" spans="1:15" ht="18" customHeight="1" x14ac:dyDescent="0.15">
      <c r="A76" s="378"/>
      <c r="B76" s="375"/>
      <c r="C76" s="381"/>
      <c r="D76" s="100"/>
      <c r="E76" s="100"/>
      <c r="F76" s="17"/>
      <c r="G76" s="18" t="s">
        <v>104</v>
      </c>
      <c r="H76" s="19">
        <v>200200</v>
      </c>
      <c r="I76" s="26" t="s">
        <v>58</v>
      </c>
      <c r="J76" s="26"/>
      <c r="K76" s="26"/>
      <c r="L76" s="188">
        <v>12</v>
      </c>
      <c r="M76" s="152" t="s">
        <v>67</v>
      </c>
      <c r="N76" s="26" t="s">
        <v>57</v>
      </c>
      <c r="O76" s="21">
        <f>H76*L76</f>
        <v>2402400</v>
      </c>
    </row>
    <row r="77" spans="1:15" ht="18" customHeight="1" x14ac:dyDescent="0.15">
      <c r="A77" s="378"/>
      <c r="B77" s="375"/>
      <c r="C77" s="381"/>
      <c r="D77" s="100"/>
      <c r="E77" s="100"/>
      <c r="F77" s="17"/>
      <c r="G77" s="18" t="s">
        <v>138</v>
      </c>
      <c r="H77" s="19">
        <v>200000</v>
      </c>
      <c r="I77" s="26" t="s">
        <v>58</v>
      </c>
      <c r="J77" s="26"/>
      <c r="K77" s="26"/>
      <c r="L77" s="188">
        <v>12</v>
      </c>
      <c r="M77" s="152" t="s">
        <v>59</v>
      </c>
      <c r="N77" s="26" t="s">
        <v>57</v>
      </c>
      <c r="O77" s="21">
        <f>H77*L77</f>
        <v>2400000</v>
      </c>
    </row>
    <row r="78" spans="1:15" ht="22.5" customHeight="1" x14ac:dyDescent="0.15">
      <c r="A78" s="315" t="s">
        <v>54</v>
      </c>
      <c r="B78" s="294" t="s">
        <v>140</v>
      </c>
      <c r="C78" s="294" t="s">
        <v>165</v>
      </c>
      <c r="D78" s="316">
        <f>SUM(D79)</f>
        <v>128941</v>
      </c>
      <c r="E78" s="316">
        <f>SUM(E79)</f>
        <v>202941</v>
      </c>
      <c r="F78" s="221">
        <f>SUM(E78-D78)</f>
        <v>74000</v>
      </c>
      <c r="G78" s="306"/>
      <c r="H78" s="307"/>
      <c r="I78" s="307"/>
      <c r="J78" s="307"/>
      <c r="K78" s="307"/>
      <c r="L78" s="298"/>
      <c r="M78" s="299"/>
      <c r="N78" s="307"/>
      <c r="O78" s="317">
        <f>SUM(O79)</f>
        <v>202940628</v>
      </c>
    </row>
    <row r="79" spans="1:15" ht="22.5" customHeight="1" x14ac:dyDescent="0.15">
      <c r="A79" s="383"/>
      <c r="B79" s="376"/>
      <c r="C79" s="294" t="s">
        <v>166</v>
      </c>
      <c r="D79" s="318">
        <v>128941</v>
      </c>
      <c r="E79" s="318">
        <v>202941</v>
      </c>
      <c r="F79" s="221">
        <f>SUM(E79-D79)</f>
        <v>74000</v>
      </c>
      <c r="G79" s="91"/>
      <c r="H79" s="92"/>
      <c r="I79" s="92"/>
      <c r="J79" s="92"/>
      <c r="K79" s="92"/>
      <c r="L79" s="183"/>
      <c r="M79" s="149"/>
      <c r="N79" s="92"/>
      <c r="O79" s="127">
        <f>SUM(O80,O84,O113,O116,O119,O126)</f>
        <v>202940628</v>
      </c>
    </row>
    <row r="80" spans="1:15" ht="23.25" customHeight="1" x14ac:dyDescent="0.15">
      <c r="A80" s="378"/>
      <c r="B80" s="375"/>
      <c r="C80" s="215" t="s">
        <v>118</v>
      </c>
      <c r="D80" s="17">
        <v>12200</v>
      </c>
      <c r="E80" s="17">
        <v>22200</v>
      </c>
      <c r="F80" s="17">
        <f>SUM(E80-D80)</f>
        <v>10000</v>
      </c>
      <c r="G80" s="229" t="s">
        <v>133</v>
      </c>
      <c r="H80" s="230"/>
      <c r="I80" s="230"/>
      <c r="J80" s="231"/>
      <c r="K80" s="231"/>
      <c r="L80" s="232"/>
      <c r="M80" s="233"/>
      <c r="N80" s="231"/>
      <c r="O80" s="234">
        <f>SUM(O82:O83)</f>
        <v>22200000</v>
      </c>
    </row>
    <row r="81" spans="1:17" ht="17.25" customHeight="1" x14ac:dyDescent="0.15">
      <c r="A81" s="378"/>
      <c r="B81" s="375"/>
      <c r="C81" s="507" t="s">
        <v>139</v>
      </c>
      <c r="D81" s="17"/>
      <c r="E81" s="17"/>
      <c r="F81" s="17"/>
      <c r="G81" s="20"/>
      <c r="H81" s="20"/>
      <c r="I81" s="20"/>
      <c r="J81" s="48"/>
      <c r="K81" s="48"/>
      <c r="L81" s="186"/>
      <c r="M81" s="151"/>
      <c r="N81" s="20"/>
      <c r="O81" s="21"/>
    </row>
    <row r="82" spans="1:17" ht="17.25" customHeight="1" x14ac:dyDescent="0.15">
      <c r="A82" s="378"/>
      <c r="B82" s="375"/>
      <c r="C82" s="507"/>
      <c r="D82" s="128"/>
      <c r="E82" s="128"/>
      <c r="F82" s="17"/>
      <c r="G82" s="173" t="s">
        <v>299</v>
      </c>
      <c r="H82" s="398">
        <v>2200000</v>
      </c>
      <c r="I82" s="144" t="s">
        <v>73</v>
      </c>
      <c r="J82" s="138"/>
      <c r="K82" s="138"/>
      <c r="L82" s="180" t="s">
        <v>283</v>
      </c>
      <c r="M82" s="155" t="s">
        <v>284</v>
      </c>
      <c r="N82" s="144" t="s">
        <v>75</v>
      </c>
      <c r="O82" s="145">
        <f t="shared" ref="O82:O83" si="11">H82*L82</f>
        <v>2200000</v>
      </c>
    </row>
    <row r="83" spans="1:17" ht="17.25" customHeight="1" x14ac:dyDescent="0.15">
      <c r="A83" s="378"/>
      <c r="B83" s="375"/>
      <c r="C83" s="507"/>
      <c r="D83" s="128"/>
      <c r="E83" s="128"/>
      <c r="F83" s="17"/>
      <c r="G83" s="443" t="s">
        <v>105</v>
      </c>
      <c r="H83" s="419">
        <v>2000000</v>
      </c>
      <c r="I83" s="337" t="s">
        <v>73</v>
      </c>
      <c r="J83" s="337"/>
      <c r="K83" s="337"/>
      <c r="L83" s="411">
        <v>10</v>
      </c>
      <c r="M83" s="420" t="s">
        <v>98</v>
      </c>
      <c r="N83" s="337" t="s">
        <v>75</v>
      </c>
      <c r="O83" s="406">
        <f t="shared" si="11"/>
        <v>20000000</v>
      </c>
    </row>
    <row r="84" spans="1:17" ht="27" customHeight="1" x14ac:dyDescent="0.15">
      <c r="A84" s="378"/>
      <c r="B84" s="216"/>
      <c r="C84" s="502" t="s">
        <v>125</v>
      </c>
      <c r="D84" s="63">
        <v>105270</v>
      </c>
      <c r="E84" s="63">
        <v>105270</v>
      </c>
      <c r="F84" s="117">
        <f>SUM(E84-D84)</f>
        <v>0</v>
      </c>
      <c r="G84" s="351" t="s">
        <v>174</v>
      </c>
      <c r="H84" s="226"/>
      <c r="I84" s="226"/>
      <c r="J84" s="226"/>
      <c r="K84" s="226"/>
      <c r="L84" s="227"/>
      <c r="M84" s="228"/>
      <c r="N84" s="226"/>
      <c r="O84" s="352">
        <f>SUM(O86:O112)</f>
        <v>105270628</v>
      </c>
    </row>
    <row r="85" spans="1:17" ht="17.25" customHeight="1" x14ac:dyDescent="0.15">
      <c r="A85" s="378"/>
      <c r="B85" s="108"/>
      <c r="C85" s="503"/>
      <c r="D85" s="269"/>
      <c r="E85" s="269"/>
      <c r="F85" s="101" t="s">
        <v>129</v>
      </c>
      <c r="G85" s="138"/>
      <c r="H85" s="144"/>
      <c r="I85" s="144"/>
      <c r="J85" s="144"/>
      <c r="K85" s="144"/>
      <c r="L85" s="180"/>
      <c r="M85" s="155"/>
      <c r="N85" s="138"/>
      <c r="O85" s="353"/>
    </row>
    <row r="86" spans="1:17" ht="17.25" customHeight="1" x14ac:dyDescent="0.15">
      <c r="A86" s="378"/>
      <c r="B86" s="108"/>
      <c r="C86" s="503"/>
      <c r="D86" s="269"/>
      <c r="E86" s="269"/>
      <c r="F86" s="101"/>
      <c r="G86" s="138" t="s">
        <v>239</v>
      </c>
      <c r="H86" s="387">
        <v>2702900</v>
      </c>
      <c r="I86" s="144" t="s">
        <v>240</v>
      </c>
      <c r="J86" s="144"/>
      <c r="K86" s="144"/>
      <c r="L86" s="180" t="s">
        <v>241</v>
      </c>
      <c r="M86" s="155" t="s">
        <v>242</v>
      </c>
      <c r="N86" s="138" t="s">
        <v>243</v>
      </c>
      <c r="O86" s="277">
        <v>2266950</v>
      </c>
    </row>
    <row r="87" spans="1:17" ht="17.25" customHeight="1" x14ac:dyDescent="0.15">
      <c r="A87" s="378"/>
      <c r="B87" s="108"/>
      <c r="C87" s="503"/>
      <c r="D87" s="139"/>
      <c r="E87" s="139"/>
      <c r="F87" s="101"/>
      <c r="G87" s="142" t="s">
        <v>216</v>
      </c>
      <c r="H87" s="143">
        <v>2702900</v>
      </c>
      <c r="I87" s="144" t="s">
        <v>152</v>
      </c>
      <c r="J87" s="138"/>
      <c r="K87" s="138"/>
      <c r="L87" s="180" t="s">
        <v>244</v>
      </c>
      <c r="M87" s="155" t="s">
        <v>153</v>
      </c>
      <c r="N87" s="144" t="s">
        <v>154</v>
      </c>
      <c r="O87" s="145">
        <f>SUM(H87*L87)</f>
        <v>13514500</v>
      </c>
    </row>
    <row r="88" spans="1:17" ht="17.25" customHeight="1" x14ac:dyDescent="0.15">
      <c r="A88" s="378"/>
      <c r="B88" s="108"/>
      <c r="C88" s="503"/>
      <c r="D88" s="139"/>
      <c r="E88" s="139"/>
      <c r="F88" s="101"/>
      <c r="G88" s="142" t="s">
        <v>216</v>
      </c>
      <c r="H88" s="143">
        <v>2814700</v>
      </c>
      <c r="I88" s="144" t="s">
        <v>152</v>
      </c>
      <c r="J88" s="138"/>
      <c r="K88" s="138"/>
      <c r="L88" s="180" t="s">
        <v>245</v>
      </c>
      <c r="M88" s="155" t="s">
        <v>153</v>
      </c>
      <c r="N88" s="144" t="s">
        <v>154</v>
      </c>
      <c r="O88" s="145">
        <f t="shared" ref="O88:O93" si="12">SUM(L88*H88)</f>
        <v>11258800</v>
      </c>
    </row>
    <row r="89" spans="1:17" ht="17.25" customHeight="1" x14ac:dyDescent="0.15">
      <c r="A89" s="378"/>
      <c r="B89" s="108"/>
      <c r="C89" s="503"/>
      <c r="D89" s="139"/>
      <c r="E89" s="139"/>
      <c r="F89" s="101"/>
      <c r="G89" s="142" t="s">
        <v>217</v>
      </c>
      <c r="H89" s="143">
        <v>2569900</v>
      </c>
      <c r="I89" s="144" t="s">
        <v>58</v>
      </c>
      <c r="J89" s="138"/>
      <c r="K89" s="138"/>
      <c r="L89" s="180" t="s">
        <v>246</v>
      </c>
      <c r="M89" s="155" t="s">
        <v>247</v>
      </c>
      <c r="N89" s="144" t="s">
        <v>57</v>
      </c>
      <c r="O89" s="145">
        <v>2155400</v>
      </c>
    </row>
    <row r="90" spans="1:17" ht="17.25" customHeight="1" x14ac:dyDescent="0.15">
      <c r="A90" s="378"/>
      <c r="B90" s="108"/>
      <c r="C90" s="503"/>
      <c r="D90" s="139"/>
      <c r="E90" s="139"/>
      <c r="F90" s="101"/>
      <c r="G90" s="142" t="s">
        <v>217</v>
      </c>
      <c r="H90" s="143">
        <v>2569900</v>
      </c>
      <c r="I90" s="144" t="s">
        <v>58</v>
      </c>
      <c r="J90" s="138"/>
      <c r="K90" s="138"/>
      <c r="L90" s="180" t="s">
        <v>169</v>
      </c>
      <c r="M90" s="155" t="s">
        <v>59</v>
      </c>
      <c r="N90" s="144" t="s">
        <v>57</v>
      </c>
      <c r="O90" s="145">
        <f>SUM(H90*L90)</f>
        <v>2569900</v>
      </c>
    </row>
    <row r="91" spans="1:17" ht="17.25" customHeight="1" x14ac:dyDescent="0.15">
      <c r="A91" s="378"/>
      <c r="B91" s="108"/>
      <c r="C91" s="503"/>
      <c r="D91" s="139"/>
      <c r="E91" s="139"/>
      <c r="F91" s="101"/>
      <c r="G91" s="388" t="s">
        <v>217</v>
      </c>
      <c r="H91" s="168">
        <v>2660300</v>
      </c>
      <c r="I91" s="169" t="s">
        <v>152</v>
      </c>
      <c r="J91" s="170"/>
      <c r="K91" s="170"/>
      <c r="L91" s="192" t="s">
        <v>248</v>
      </c>
      <c r="M91" s="171" t="s">
        <v>193</v>
      </c>
      <c r="N91" s="169" t="s">
        <v>154</v>
      </c>
      <c r="O91" s="389">
        <f>SUM(H91*L91)</f>
        <v>21282400</v>
      </c>
      <c r="Q91" s="218" t="s">
        <v>264</v>
      </c>
    </row>
    <row r="92" spans="1:17" ht="17.25" customHeight="1" x14ac:dyDescent="0.15">
      <c r="A92" s="378"/>
      <c r="B92" s="108"/>
      <c r="C92" s="503"/>
      <c r="D92" s="139"/>
      <c r="E92" s="139"/>
      <c r="F92" s="101"/>
      <c r="G92" s="390" t="s">
        <v>218</v>
      </c>
      <c r="H92" s="164">
        <v>1688820</v>
      </c>
      <c r="I92" s="165" t="s">
        <v>152</v>
      </c>
      <c r="J92" s="161"/>
      <c r="K92" s="161"/>
      <c r="L92" s="191" t="s">
        <v>169</v>
      </c>
      <c r="M92" s="166" t="s">
        <v>211</v>
      </c>
      <c r="N92" s="165" t="s">
        <v>154</v>
      </c>
      <c r="O92" s="167">
        <f t="shared" si="12"/>
        <v>1688820</v>
      </c>
    </row>
    <row r="93" spans="1:17" ht="17.25" customHeight="1" x14ac:dyDescent="0.15">
      <c r="A93" s="378"/>
      <c r="B93" s="108"/>
      <c r="C93" s="503"/>
      <c r="D93" s="139"/>
      <c r="E93" s="139"/>
      <c r="F93" s="101"/>
      <c r="G93" s="142" t="s">
        <v>219</v>
      </c>
      <c r="H93" s="143">
        <v>1596180</v>
      </c>
      <c r="I93" s="144" t="s">
        <v>152</v>
      </c>
      <c r="J93" s="138"/>
      <c r="K93" s="138"/>
      <c r="L93" s="180" t="s">
        <v>169</v>
      </c>
      <c r="M93" s="155" t="s">
        <v>211</v>
      </c>
      <c r="N93" s="144" t="s">
        <v>154</v>
      </c>
      <c r="O93" s="145">
        <f t="shared" si="12"/>
        <v>1596180</v>
      </c>
      <c r="P93" s="336"/>
      <c r="Q93" s="218"/>
    </row>
    <row r="94" spans="1:17" ht="17.25" customHeight="1" x14ac:dyDescent="0.15">
      <c r="A94" s="378"/>
      <c r="B94" s="108"/>
      <c r="C94" s="503"/>
      <c r="D94" s="139"/>
      <c r="E94" s="139"/>
      <c r="F94" s="101"/>
      <c r="G94" s="391" t="s">
        <v>225</v>
      </c>
      <c r="H94" s="392">
        <v>56332950</v>
      </c>
      <c r="I94" s="393" t="s">
        <v>58</v>
      </c>
      <c r="J94" s="394"/>
      <c r="K94" s="394"/>
      <c r="L94" s="395" t="s">
        <v>249</v>
      </c>
      <c r="M94" s="396" t="s">
        <v>211</v>
      </c>
      <c r="N94" s="393" t="s">
        <v>74</v>
      </c>
      <c r="O94" s="397">
        <v>5633300</v>
      </c>
    </row>
    <row r="95" spans="1:17" ht="17.25" customHeight="1" x14ac:dyDescent="0.15">
      <c r="A95" s="378"/>
      <c r="B95" s="108"/>
      <c r="C95" s="503"/>
      <c r="D95" s="139"/>
      <c r="E95" s="139"/>
      <c r="F95" s="101"/>
      <c r="G95" s="431" t="s">
        <v>155</v>
      </c>
      <c r="H95" s="341">
        <v>1638120</v>
      </c>
      <c r="I95" s="338" t="s">
        <v>152</v>
      </c>
      <c r="J95" s="337"/>
      <c r="K95" s="337"/>
      <c r="L95" s="339" t="s">
        <v>169</v>
      </c>
      <c r="M95" s="340" t="s">
        <v>318</v>
      </c>
      <c r="N95" s="338" t="s">
        <v>154</v>
      </c>
      <c r="O95" s="417">
        <v>1638120</v>
      </c>
    </row>
    <row r="96" spans="1:17" ht="17.25" customHeight="1" x14ac:dyDescent="0.15">
      <c r="A96" s="378"/>
      <c r="B96" s="108"/>
      <c r="C96" s="503"/>
      <c r="D96" s="139"/>
      <c r="E96" s="139"/>
      <c r="F96" s="101"/>
      <c r="G96" s="431" t="s">
        <v>156</v>
      </c>
      <c r="H96" s="341">
        <v>116070</v>
      </c>
      <c r="I96" s="338" t="s">
        <v>152</v>
      </c>
      <c r="J96" s="337"/>
      <c r="K96" s="337"/>
      <c r="L96" s="339" t="s">
        <v>169</v>
      </c>
      <c r="M96" s="340" t="s">
        <v>318</v>
      </c>
      <c r="N96" s="338" t="s">
        <v>154</v>
      </c>
      <c r="O96" s="417">
        <v>116070</v>
      </c>
    </row>
    <row r="97" spans="1:17" ht="17.25" customHeight="1" x14ac:dyDescent="0.15">
      <c r="A97" s="378"/>
      <c r="B97" s="108"/>
      <c r="C97" s="503"/>
      <c r="D97" s="139"/>
      <c r="E97" s="139"/>
      <c r="F97" s="101"/>
      <c r="G97" s="431" t="s">
        <v>157</v>
      </c>
      <c r="H97" s="341">
        <v>1873810</v>
      </c>
      <c r="I97" s="338" t="s">
        <v>152</v>
      </c>
      <c r="J97" s="337"/>
      <c r="K97" s="337"/>
      <c r="L97" s="339" t="s">
        <v>169</v>
      </c>
      <c r="M97" s="340" t="s">
        <v>318</v>
      </c>
      <c r="N97" s="338" t="s">
        <v>154</v>
      </c>
      <c r="O97" s="417">
        <v>1873810</v>
      </c>
    </row>
    <row r="98" spans="1:17" ht="17.25" customHeight="1" x14ac:dyDescent="0.15">
      <c r="A98" s="378"/>
      <c r="B98" s="108"/>
      <c r="C98" s="503"/>
      <c r="D98" s="139"/>
      <c r="E98" s="139"/>
      <c r="F98" s="101"/>
      <c r="G98" s="431" t="s">
        <v>158</v>
      </c>
      <c r="H98" s="341">
        <v>473510</v>
      </c>
      <c r="I98" s="338" t="s">
        <v>152</v>
      </c>
      <c r="J98" s="337"/>
      <c r="K98" s="337"/>
      <c r="L98" s="339" t="s">
        <v>169</v>
      </c>
      <c r="M98" s="340" t="s">
        <v>318</v>
      </c>
      <c r="N98" s="338" t="s">
        <v>154</v>
      </c>
      <c r="O98" s="417">
        <v>473510</v>
      </c>
    </row>
    <row r="99" spans="1:17" ht="17.25" customHeight="1" x14ac:dyDescent="0.15">
      <c r="A99" s="378"/>
      <c r="B99" s="108"/>
      <c r="C99" s="503"/>
      <c r="D99" s="139"/>
      <c r="E99" s="139"/>
      <c r="F99" s="101"/>
      <c r="G99" s="445" t="s">
        <v>159</v>
      </c>
      <c r="H99" s="342">
        <v>421740</v>
      </c>
      <c r="I99" s="343" t="s">
        <v>152</v>
      </c>
      <c r="J99" s="344"/>
      <c r="K99" s="344"/>
      <c r="L99" s="339" t="s">
        <v>169</v>
      </c>
      <c r="M99" s="340" t="s">
        <v>318</v>
      </c>
      <c r="N99" s="343" t="s">
        <v>154</v>
      </c>
      <c r="O99" s="446">
        <v>421740</v>
      </c>
      <c r="P99" s="336"/>
    </row>
    <row r="100" spans="1:17" ht="17.25" customHeight="1" x14ac:dyDescent="0.15">
      <c r="A100" s="378"/>
      <c r="B100" s="108"/>
      <c r="C100" s="503"/>
      <c r="D100" s="139"/>
      <c r="E100" s="139"/>
      <c r="F100" s="101"/>
      <c r="G100" s="447" t="s">
        <v>196</v>
      </c>
      <c r="H100" s="448">
        <v>150000</v>
      </c>
      <c r="I100" s="449" t="s">
        <v>87</v>
      </c>
      <c r="J100" s="450"/>
      <c r="K100" s="450"/>
      <c r="L100" s="451" t="s">
        <v>209</v>
      </c>
      <c r="M100" s="452" t="s">
        <v>193</v>
      </c>
      <c r="N100" s="449" t="s">
        <v>89</v>
      </c>
      <c r="O100" s="453">
        <f>SUM(H100*L100)</f>
        <v>1500000</v>
      </c>
    </row>
    <row r="101" spans="1:17" ht="17.25" customHeight="1" x14ac:dyDescent="0.15">
      <c r="A101" s="378"/>
      <c r="B101" s="108"/>
      <c r="C101" s="503"/>
      <c r="D101" s="139"/>
      <c r="E101" s="139"/>
      <c r="F101" s="101"/>
      <c r="G101" s="254" t="s">
        <v>197</v>
      </c>
      <c r="H101" s="143">
        <v>368700</v>
      </c>
      <c r="I101" s="144" t="s">
        <v>134</v>
      </c>
      <c r="J101" s="138"/>
      <c r="K101" s="138"/>
      <c r="L101" s="180" t="s">
        <v>209</v>
      </c>
      <c r="M101" s="155" t="s">
        <v>142</v>
      </c>
      <c r="N101" s="144" t="s">
        <v>136</v>
      </c>
      <c r="O101" s="145">
        <f>SUM(H101*L101)</f>
        <v>3687000</v>
      </c>
    </row>
    <row r="102" spans="1:17" ht="17.25" customHeight="1" x14ac:dyDescent="0.15">
      <c r="A102" s="378"/>
      <c r="B102" s="108"/>
      <c r="C102" s="503"/>
      <c r="D102" s="139"/>
      <c r="E102" s="139"/>
      <c r="F102" s="101"/>
      <c r="G102" s="254" t="s">
        <v>198</v>
      </c>
      <c r="H102" s="143">
        <v>1501500</v>
      </c>
      <c r="I102" s="144" t="s">
        <v>58</v>
      </c>
      <c r="J102" s="138"/>
      <c r="K102" s="138"/>
      <c r="L102" s="180" t="s">
        <v>209</v>
      </c>
      <c r="M102" s="155" t="s">
        <v>162</v>
      </c>
      <c r="N102" s="144" t="s">
        <v>57</v>
      </c>
      <c r="O102" s="145">
        <f t="shared" ref="O102:O112" si="13">SUM(H102*L102)</f>
        <v>15015000</v>
      </c>
    </row>
    <row r="103" spans="1:17" ht="17.25" customHeight="1" x14ac:dyDescent="0.15">
      <c r="A103" s="378"/>
      <c r="B103" s="108"/>
      <c r="C103" s="503"/>
      <c r="D103" s="139"/>
      <c r="E103" s="139"/>
      <c r="F103" s="101"/>
      <c r="G103" s="371" t="s">
        <v>199</v>
      </c>
      <c r="H103" s="341">
        <v>225000</v>
      </c>
      <c r="I103" s="338" t="s">
        <v>87</v>
      </c>
      <c r="J103" s="337"/>
      <c r="K103" s="337"/>
      <c r="L103" s="339" t="s">
        <v>248</v>
      </c>
      <c r="M103" s="340" t="s">
        <v>211</v>
      </c>
      <c r="N103" s="338" t="s">
        <v>89</v>
      </c>
      <c r="O103" s="417">
        <f t="shared" si="13"/>
        <v>1800000</v>
      </c>
    </row>
    <row r="104" spans="1:17" ht="17.25" customHeight="1" x14ac:dyDescent="0.15">
      <c r="A104" s="378"/>
      <c r="B104" s="108"/>
      <c r="C104" s="503"/>
      <c r="D104" s="139"/>
      <c r="E104" s="139"/>
      <c r="F104" s="101"/>
      <c r="G104" s="254" t="s">
        <v>200</v>
      </c>
      <c r="H104" s="143">
        <v>1413000</v>
      </c>
      <c r="I104" s="144" t="s">
        <v>58</v>
      </c>
      <c r="J104" s="138"/>
      <c r="K104" s="138"/>
      <c r="L104" s="180" t="s">
        <v>169</v>
      </c>
      <c r="M104" s="155" t="s">
        <v>161</v>
      </c>
      <c r="N104" s="144" t="s">
        <v>57</v>
      </c>
      <c r="O104" s="145">
        <f t="shared" si="13"/>
        <v>1413000</v>
      </c>
    </row>
    <row r="105" spans="1:17" ht="17.25" customHeight="1" x14ac:dyDescent="0.15">
      <c r="A105" s="378"/>
      <c r="B105" s="108"/>
      <c r="C105" s="503"/>
      <c r="D105" s="139"/>
      <c r="E105" s="139"/>
      <c r="F105" s="101"/>
      <c r="G105" s="254" t="s">
        <v>201</v>
      </c>
      <c r="H105" s="143">
        <v>125000</v>
      </c>
      <c r="I105" s="144" t="s">
        <v>152</v>
      </c>
      <c r="J105" s="138"/>
      <c r="K105" s="138"/>
      <c r="L105" s="180" t="s">
        <v>214</v>
      </c>
      <c r="M105" s="155" t="s">
        <v>60</v>
      </c>
      <c r="N105" s="144" t="s">
        <v>57</v>
      </c>
      <c r="O105" s="145">
        <f t="shared" si="13"/>
        <v>1750000</v>
      </c>
    </row>
    <row r="106" spans="1:17" ht="17.25" customHeight="1" x14ac:dyDescent="0.15">
      <c r="A106" s="378"/>
      <c r="B106" s="108"/>
      <c r="C106" s="503"/>
      <c r="D106" s="139"/>
      <c r="E106" s="139"/>
      <c r="F106" s="101"/>
      <c r="G106" s="254" t="s">
        <v>202</v>
      </c>
      <c r="H106" s="143">
        <v>90000</v>
      </c>
      <c r="I106" s="144" t="s">
        <v>126</v>
      </c>
      <c r="J106" s="138"/>
      <c r="K106" s="138"/>
      <c r="L106" s="180" t="s">
        <v>226</v>
      </c>
      <c r="M106" s="155" t="s">
        <v>151</v>
      </c>
      <c r="N106" s="144" t="s">
        <v>127</v>
      </c>
      <c r="O106" s="145">
        <f t="shared" si="13"/>
        <v>1800000</v>
      </c>
    </row>
    <row r="107" spans="1:17" ht="17.25" customHeight="1" x14ac:dyDescent="0.15">
      <c r="A107" s="378"/>
      <c r="B107" s="108"/>
      <c r="C107" s="503"/>
      <c r="D107" s="139"/>
      <c r="E107" s="139"/>
      <c r="F107" s="101"/>
      <c r="G107" s="371" t="s">
        <v>203</v>
      </c>
      <c r="H107" s="341">
        <v>777500</v>
      </c>
      <c r="I107" s="338" t="s">
        <v>87</v>
      </c>
      <c r="J107" s="337"/>
      <c r="K107" s="337"/>
      <c r="L107" s="339" t="s">
        <v>210</v>
      </c>
      <c r="M107" s="340" t="s">
        <v>319</v>
      </c>
      <c r="N107" s="338" t="s">
        <v>89</v>
      </c>
      <c r="O107" s="417">
        <f t="shared" si="13"/>
        <v>3110000</v>
      </c>
    </row>
    <row r="108" spans="1:17" ht="18" customHeight="1" x14ac:dyDescent="0.15">
      <c r="A108" s="378"/>
      <c r="B108" s="108"/>
      <c r="C108" s="503"/>
      <c r="D108" s="139"/>
      <c r="E108" s="139"/>
      <c r="F108" s="101"/>
      <c r="G108" s="358" t="s">
        <v>204</v>
      </c>
      <c r="H108" s="143">
        <v>2000000</v>
      </c>
      <c r="I108" s="144" t="s">
        <v>126</v>
      </c>
      <c r="J108" s="138"/>
      <c r="K108" s="138"/>
      <c r="L108" s="180" t="s">
        <v>190</v>
      </c>
      <c r="M108" s="155" t="s">
        <v>213</v>
      </c>
      <c r="N108" s="144" t="s">
        <v>127</v>
      </c>
      <c r="O108" s="145">
        <f t="shared" si="13"/>
        <v>2000000</v>
      </c>
    </row>
    <row r="109" spans="1:17" ht="17.25" customHeight="1" x14ac:dyDescent="0.15">
      <c r="A109" s="378"/>
      <c r="B109" s="108"/>
      <c r="C109" s="503"/>
      <c r="D109" s="139"/>
      <c r="E109" s="139"/>
      <c r="F109" s="101"/>
      <c r="G109" s="444" t="s">
        <v>205</v>
      </c>
      <c r="H109" s="172">
        <v>5270628</v>
      </c>
      <c r="I109" s="138" t="s">
        <v>152</v>
      </c>
      <c r="J109" s="138"/>
      <c r="K109" s="138"/>
      <c r="L109" s="178" t="s">
        <v>212</v>
      </c>
      <c r="M109" s="155" t="s">
        <v>213</v>
      </c>
      <c r="N109" s="144" t="s">
        <v>57</v>
      </c>
      <c r="O109" s="145">
        <f t="shared" si="13"/>
        <v>5270628</v>
      </c>
    </row>
    <row r="110" spans="1:17" ht="17.25" customHeight="1" x14ac:dyDescent="0.15">
      <c r="A110" s="378"/>
      <c r="B110" s="108"/>
      <c r="C110" s="503"/>
      <c r="D110" s="139"/>
      <c r="E110" s="139"/>
      <c r="F110" s="101"/>
      <c r="G110" s="371" t="s">
        <v>206</v>
      </c>
      <c r="H110" s="341">
        <v>0</v>
      </c>
      <c r="I110" s="338" t="s">
        <v>152</v>
      </c>
      <c r="J110" s="337"/>
      <c r="K110" s="337"/>
      <c r="L110" s="339" t="s">
        <v>212</v>
      </c>
      <c r="M110" s="340" t="s">
        <v>213</v>
      </c>
      <c r="N110" s="338" t="s">
        <v>57</v>
      </c>
      <c r="O110" s="417">
        <f t="shared" si="13"/>
        <v>0</v>
      </c>
    </row>
    <row r="111" spans="1:17" ht="17.25" customHeight="1" x14ac:dyDescent="0.15">
      <c r="A111" s="378"/>
      <c r="B111" s="108"/>
      <c r="C111" s="503"/>
      <c r="D111" s="139"/>
      <c r="E111" s="139"/>
      <c r="F111" s="101"/>
      <c r="G111" s="371" t="s">
        <v>207</v>
      </c>
      <c r="H111" s="341">
        <v>212500</v>
      </c>
      <c r="I111" s="338" t="s">
        <v>58</v>
      </c>
      <c r="J111" s="337"/>
      <c r="K111" s="337"/>
      <c r="L111" s="339" t="s">
        <v>320</v>
      </c>
      <c r="M111" s="340" t="s">
        <v>215</v>
      </c>
      <c r="N111" s="338" t="s">
        <v>57</v>
      </c>
      <c r="O111" s="417">
        <f t="shared" si="13"/>
        <v>850000</v>
      </c>
      <c r="P111" s="218">
        <f>SUM(O111,O100:O108)</f>
        <v>32925000</v>
      </c>
    </row>
    <row r="112" spans="1:17" ht="17.25" customHeight="1" x14ac:dyDescent="0.15">
      <c r="A112" s="378"/>
      <c r="B112" s="108"/>
      <c r="C112" s="503"/>
      <c r="D112" s="139"/>
      <c r="E112" s="139"/>
      <c r="F112" s="101"/>
      <c r="G112" s="386" t="s">
        <v>208</v>
      </c>
      <c r="H112" s="342">
        <v>58550</v>
      </c>
      <c r="I112" s="343" t="s">
        <v>58</v>
      </c>
      <c r="J112" s="344"/>
      <c r="K112" s="344"/>
      <c r="L112" s="345">
        <v>10</v>
      </c>
      <c r="M112" s="346" t="s">
        <v>59</v>
      </c>
      <c r="N112" s="343" t="s">
        <v>57</v>
      </c>
      <c r="O112" s="446">
        <f t="shared" si="13"/>
        <v>585500</v>
      </c>
      <c r="P112" s="218" t="s">
        <v>322</v>
      </c>
      <c r="Q112" s="336"/>
    </row>
    <row r="113" spans="1:17" ht="17.25" customHeight="1" x14ac:dyDescent="0.15">
      <c r="A113" s="378"/>
      <c r="B113" s="108"/>
      <c r="C113" s="380" t="s">
        <v>305</v>
      </c>
      <c r="D113" s="355">
        <v>5300</v>
      </c>
      <c r="E113" s="355">
        <v>5300</v>
      </c>
      <c r="F113" s="356">
        <v>5300</v>
      </c>
      <c r="G113" s="351" t="s">
        <v>304</v>
      </c>
      <c r="H113" s="143"/>
      <c r="I113" s="144"/>
      <c r="J113" s="138"/>
      <c r="K113" s="138"/>
      <c r="L113" s="180"/>
      <c r="M113" s="155"/>
      <c r="N113" s="144"/>
      <c r="O113" s="418">
        <f>SUM(O115)</f>
        <v>5300000</v>
      </c>
      <c r="P113" s="218"/>
      <c r="Q113" s="336"/>
    </row>
    <row r="114" spans="1:17" ht="17.25" customHeight="1" x14ac:dyDescent="0.15">
      <c r="A114" s="378"/>
      <c r="B114" s="108"/>
      <c r="C114" s="381"/>
      <c r="D114" s="354"/>
      <c r="E114" s="354"/>
      <c r="F114" s="101"/>
      <c r="G114" s="142"/>
      <c r="H114" s="143"/>
      <c r="I114" s="144"/>
      <c r="J114" s="138"/>
      <c r="K114" s="138"/>
      <c r="L114" s="180"/>
      <c r="M114" s="155"/>
      <c r="N114" s="144"/>
      <c r="O114" s="145"/>
      <c r="P114" s="218"/>
      <c r="Q114" s="336"/>
    </row>
    <row r="115" spans="1:17" ht="17.25" customHeight="1" x14ac:dyDescent="0.15">
      <c r="A115" s="378"/>
      <c r="B115" s="108"/>
      <c r="C115" s="382"/>
      <c r="D115" s="357"/>
      <c r="E115" s="357"/>
      <c r="F115" s="146"/>
      <c r="G115" s="142" t="s">
        <v>307</v>
      </c>
      <c r="H115" s="143">
        <v>5300000</v>
      </c>
      <c r="I115" s="144" t="s">
        <v>300</v>
      </c>
      <c r="J115" s="138"/>
      <c r="K115" s="138"/>
      <c r="L115" s="180" t="s">
        <v>301</v>
      </c>
      <c r="M115" s="155" t="s">
        <v>302</v>
      </c>
      <c r="N115" s="144" t="s">
        <v>303</v>
      </c>
      <c r="O115" s="145">
        <v>5300000</v>
      </c>
      <c r="P115" s="218"/>
      <c r="Q115" s="336"/>
    </row>
    <row r="116" spans="1:17" ht="17.25" customHeight="1" x14ac:dyDescent="0.15">
      <c r="A116" s="378"/>
      <c r="B116" s="108"/>
      <c r="C116" s="380" t="s">
        <v>289</v>
      </c>
      <c r="D116" s="355">
        <v>1000</v>
      </c>
      <c r="E116" s="355">
        <v>65000</v>
      </c>
      <c r="F116" s="356">
        <f>SUM(E116-D116)</f>
        <v>64000</v>
      </c>
      <c r="G116" s="351" t="s">
        <v>292</v>
      </c>
      <c r="H116" s="226"/>
      <c r="I116" s="226"/>
      <c r="J116" s="226"/>
      <c r="K116" s="226"/>
      <c r="L116" s="227"/>
      <c r="M116" s="228"/>
      <c r="N116" s="226"/>
      <c r="O116" s="352">
        <f>SUM(O118)</f>
        <v>65000000</v>
      </c>
      <c r="P116" s="218"/>
      <c r="Q116" s="336"/>
    </row>
    <row r="117" spans="1:17" ht="17.25" customHeight="1" x14ac:dyDescent="0.15">
      <c r="A117" s="378"/>
      <c r="B117" s="108"/>
      <c r="C117" s="381"/>
      <c r="D117" s="354"/>
      <c r="E117" s="354"/>
      <c r="F117" s="101"/>
      <c r="G117" s="142"/>
      <c r="H117" s="143"/>
      <c r="I117" s="144"/>
      <c r="J117" s="138"/>
      <c r="K117" s="138"/>
      <c r="L117" s="180"/>
      <c r="M117" s="155"/>
      <c r="N117" s="144"/>
      <c r="O117" s="145"/>
      <c r="P117" s="218"/>
      <c r="Q117" s="336"/>
    </row>
    <row r="118" spans="1:17" ht="17.25" customHeight="1" x14ac:dyDescent="0.15">
      <c r="A118" s="378"/>
      <c r="B118" s="108"/>
      <c r="C118" s="382"/>
      <c r="D118" s="357"/>
      <c r="E118" s="357"/>
      <c r="F118" s="146"/>
      <c r="G118" s="431" t="s">
        <v>290</v>
      </c>
      <c r="H118" s="341">
        <v>65000000</v>
      </c>
      <c r="I118" s="338" t="s">
        <v>286</v>
      </c>
      <c r="J118" s="337"/>
      <c r="K118" s="337"/>
      <c r="L118" s="339" t="s">
        <v>291</v>
      </c>
      <c r="M118" s="340" t="s">
        <v>287</v>
      </c>
      <c r="N118" s="338" t="s">
        <v>288</v>
      </c>
      <c r="O118" s="417">
        <f>SUM(H118*L118)</f>
        <v>65000000</v>
      </c>
      <c r="P118" s="218"/>
      <c r="Q118" s="336"/>
    </row>
    <row r="119" spans="1:17" ht="17.25" customHeight="1" x14ac:dyDescent="0.15">
      <c r="A119" s="378"/>
      <c r="B119" s="108"/>
      <c r="C119" s="497" t="s">
        <v>106</v>
      </c>
      <c r="D119" s="242">
        <v>3870</v>
      </c>
      <c r="E119" s="242">
        <v>3870</v>
      </c>
      <c r="F119" s="117">
        <f>SUM(E119-D119)</f>
        <v>0</v>
      </c>
      <c r="G119" s="351" t="s">
        <v>107</v>
      </c>
      <c r="H119" s="359"/>
      <c r="I119" s="360"/>
      <c r="J119" s="226"/>
      <c r="K119" s="226"/>
      <c r="L119" s="361"/>
      <c r="M119" s="362"/>
      <c r="N119" s="360"/>
      <c r="O119" s="363">
        <f>SUM(O121:O125)</f>
        <v>3870000</v>
      </c>
    </row>
    <row r="120" spans="1:17" ht="17.25" customHeight="1" x14ac:dyDescent="0.15">
      <c r="A120" s="378"/>
      <c r="B120" s="108"/>
      <c r="C120" s="498"/>
      <c r="D120" s="243"/>
      <c r="E120" s="243"/>
      <c r="F120" s="106"/>
      <c r="G120" s="142"/>
      <c r="H120" s="143"/>
      <c r="I120" s="144"/>
      <c r="J120" s="138"/>
      <c r="K120" s="138"/>
      <c r="L120" s="180"/>
      <c r="M120" s="155"/>
      <c r="N120" s="144"/>
      <c r="O120" s="145"/>
    </row>
    <row r="121" spans="1:17" ht="17.25" customHeight="1" x14ac:dyDescent="0.15">
      <c r="A121" s="378"/>
      <c r="B121" s="108"/>
      <c r="C121" s="498"/>
      <c r="D121" s="243"/>
      <c r="E121" s="243"/>
      <c r="F121" s="106"/>
      <c r="G121" s="142" t="s">
        <v>137</v>
      </c>
      <c r="H121" s="143">
        <v>300000</v>
      </c>
      <c r="I121" s="144" t="s">
        <v>134</v>
      </c>
      <c r="J121" s="138"/>
      <c r="K121" s="138"/>
      <c r="L121" s="180">
        <v>1</v>
      </c>
      <c r="M121" s="155" t="s">
        <v>135</v>
      </c>
      <c r="N121" s="144" t="s">
        <v>136</v>
      </c>
      <c r="O121" s="145">
        <f>SUM(H121*L121)</f>
        <v>300000</v>
      </c>
    </row>
    <row r="122" spans="1:17" ht="17.25" customHeight="1" x14ac:dyDescent="0.15">
      <c r="A122" s="378"/>
      <c r="B122" s="108"/>
      <c r="C122" s="498"/>
      <c r="D122" s="244"/>
      <c r="E122" s="244"/>
      <c r="F122" s="17"/>
      <c r="G122" s="142" t="s">
        <v>108</v>
      </c>
      <c r="H122" s="143">
        <v>850000</v>
      </c>
      <c r="I122" s="144" t="s">
        <v>87</v>
      </c>
      <c r="J122" s="138"/>
      <c r="K122" s="138"/>
      <c r="L122" s="180">
        <v>1</v>
      </c>
      <c r="M122" s="155" t="s">
        <v>103</v>
      </c>
      <c r="N122" s="155" t="s">
        <v>89</v>
      </c>
      <c r="O122" s="145">
        <f>H122*L122</f>
        <v>850000</v>
      </c>
    </row>
    <row r="123" spans="1:17" ht="17.25" customHeight="1" x14ac:dyDescent="0.15">
      <c r="A123" s="378"/>
      <c r="B123" s="108"/>
      <c r="C123" s="498"/>
      <c r="D123" s="244"/>
      <c r="E123" s="244"/>
      <c r="F123" s="17"/>
      <c r="G123" s="142" t="s">
        <v>124</v>
      </c>
      <c r="H123" s="143">
        <v>400000</v>
      </c>
      <c r="I123" s="144" t="s">
        <v>87</v>
      </c>
      <c r="J123" s="138"/>
      <c r="K123" s="138"/>
      <c r="L123" s="180">
        <v>1</v>
      </c>
      <c r="M123" s="155" t="s">
        <v>103</v>
      </c>
      <c r="N123" s="155" t="s">
        <v>89</v>
      </c>
      <c r="O123" s="145">
        <f>H123*L123</f>
        <v>400000</v>
      </c>
    </row>
    <row r="124" spans="1:17" ht="17.25" customHeight="1" x14ac:dyDescent="0.15">
      <c r="A124" s="378"/>
      <c r="B124" s="108"/>
      <c r="C124" s="498"/>
      <c r="D124" s="244"/>
      <c r="E124" s="244"/>
      <c r="F124" s="17"/>
      <c r="G124" s="142" t="s">
        <v>130</v>
      </c>
      <c r="H124" s="143">
        <v>110000</v>
      </c>
      <c r="I124" s="144" t="s">
        <v>58</v>
      </c>
      <c r="J124" s="138"/>
      <c r="K124" s="138"/>
      <c r="L124" s="180">
        <v>12</v>
      </c>
      <c r="M124" s="155" t="s">
        <v>131</v>
      </c>
      <c r="N124" s="155" t="s">
        <v>57</v>
      </c>
      <c r="O124" s="145">
        <f t="shared" ref="O124" si="14">H124*L124</f>
        <v>1320000</v>
      </c>
    </row>
    <row r="125" spans="1:17" ht="17.25" customHeight="1" x14ac:dyDescent="0.15">
      <c r="A125" s="378"/>
      <c r="B125" s="108"/>
      <c r="C125" s="498"/>
      <c r="D125" s="244"/>
      <c r="E125" s="244"/>
      <c r="F125" s="17"/>
      <c r="G125" s="142" t="s">
        <v>221</v>
      </c>
      <c r="H125" s="143">
        <v>250000</v>
      </c>
      <c r="I125" s="144" t="s">
        <v>134</v>
      </c>
      <c r="J125" s="138"/>
      <c r="K125" s="138"/>
      <c r="L125" s="180" t="s">
        <v>222</v>
      </c>
      <c r="M125" s="155" t="s">
        <v>211</v>
      </c>
      <c r="N125" s="155" t="s">
        <v>136</v>
      </c>
      <c r="O125" s="145">
        <f>SUM(H125*L125)</f>
        <v>1000000</v>
      </c>
    </row>
    <row r="126" spans="1:17" ht="17.25" customHeight="1" x14ac:dyDescent="0.15">
      <c r="A126" s="378"/>
      <c r="B126" s="108"/>
      <c r="C126" s="497" t="s">
        <v>110</v>
      </c>
      <c r="D126" s="14">
        <v>1300</v>
      </c>
      <c r="E126" s="257">
        <v>1300</v>
      </c>
      <c r="F126" s="14">
        <f>SUM(E126-D126)</f>
        <v>0</v>
      </c>
      <c r="G126" s="364" t="s">
        <v>111</v>
      </c>
      <c r="H126" s="365"/>
      <c r="I126" s="366"/>
      <c r="J126" s="367"/>
      <c r="K126" s="367"/>
      <c r="L126" s="368"/>
      <c r="M126" s="369"/>
      <c r="N126" s="366"/>
      <c r="O126" s="370">
        <f>SUM(O128:O129)</f>
        <v>1300000</v>
      </c>
    </row>
    <row r="127" spans="1:17" ht="17.25" customHeight="1" x14ac:dyDescent="0.15">
      <c r="A127" s="378"/>
      <c r="B127" s="108"/>
      <c r="C127" s="498"/>
      <c r="D127" s="17"/>
      <c r="E127" s="110"/>
      <c r="F127" s="17"/>
      <c r="G127" s="47"/>
      <c r="H127" s="51"/>
      <c r="I127" s="49"/>
      <c r="J127" s="20"/>
      <c r="K127" s="20"/>
      <c r="L127" s="190"/>
      <c r="M127" s="54"/>
      <c r="N127" s="49"/>
      <c r="O127" s="50"/>
    </row>
    <row r="128" spans="1:17" ht="17.25" customHeight="1" x14ac:dyDescent="0.15">
      <c r="A128" s="378"/>
      <c r="B128" s="108"/>
      <c r="C128" s="498"/>
      <c r="D128" s="128"/>
      <c r="E128" s="140"/>
      <c r="F128" s="17"/>
      <c r="G128" s="47" t="s">
        <v>112</v>
      </c>
      <c r="H128" s="52">
        <v>500000</v>
      </c>
      <c r="I128" s="52" t="s">
        <v>94</v>
      </c>
      <c r="J128" s="107"/>
      <c r="K128" s="107"/>
      <c r="L128" s="193">
        <v>1</v>
      </c>
      <c r="M128" s="156" t="s">
        <v>109</v>
      </c>
      <c r="N128" s="55" t="s">
        <v>95</v>
      </c>
      <c r="O128" s="53">
        <f>SUM(H128*L128)</f>
        <v>500000</v>
      </c>
    </row>
    <row r="129" spans="1:15" ht="17.25" customHeight="1" x14ac:dyDescent="0.15">
      <c r="A129" s="379"/>
      <c r="B129" s="217"/>
      <c r="C129" s="499"/>
      <c r="D129" s="141"/>
      <c r="E129" s="258"/>
      <c r="F129" s="22"/>
      <c r="G129" s="259" t="s">
        <v>223</v>
      </c>
      <c r="H129" s="260">
        <v>800000</v>
      </c>
      <c r="I129" s="261" t="s">
        <v>87</v>
      </c>
      <c r="J129" s="262"/>
      <c r="K129" s="262"/>
      <c r="L129" s="263">
        <v>1</v>
      </c>
      <c r="M129" s="264" t="s">
        <v>88</v>
      </c>
      <c r="N129" s="261" t="s">
        <v>89</v>
      </c>
      <c r="O129" s="266">
        <f>H129*L129</f>
        <v>800000</v>
      </c>
    </row>
    <row r="130" spans="1:15" ht="28.5" customHeight="1" x14ac:dyDescent="0.15">
      <c r="A130" s="494" t="s">
        <v>272</v>
      </c>
      <c r="B130" s="465" t="s">
        <v>164</v>
      </c>
      <c r="C130" s="466"/>
      <c r="D130" s="220">
        <f>SUM(D131)</f>
        <v>10000</v>
      </c>
      <c r="E130" s="220">
        <f>SUM(E131)</f>
        <v>10000</v>
      </c>
      <c r="F130" s="221">
        <f t="shared" ref="F130" si="15">SUM(E130-D130)</f>
        <v>0</v>
      </c>
      <c r="G130" s="95"/>
      <c r="H130" s="93"/>
      <c r="I130" s="94"/>
      <c r="J130" s="92"/>
      <c r="K130" s="92"/>
      <c r="L130" s="194"/>
      <c r="M130" s="157"/>
      <c r="N130" s="94"/>
      <c r="O130" s="224">
        <f>SUM(O131)</f>
        <v>10000000</v>
      </c>
    </row>
    <row r="131" spans="1:15" ht="28.5" customHeight="1" x14ac:dyDescent="0.15">
      <c r="A131" s="495"/>
      <c r="B131" s="492" t="s">
        <v>268</v>
      </c>
      <c r="C131" s="199" t="s">
        <v>166</v>
      </c>
      <c r="D131" s="200">
        <f>SUM(D132)</f>
        <v>10000</v>
      </c>
      <c r="E131" s="200">
        <f>SUM(E132)</f>
        <v>10000</v>
      </c>
      <c r="F131" s="115">
        <f>SUM(E131-D131)</f>
        <v>0</v>
      </c>
      <c r="G131" s="201"/>
      <c r="H131" s="202"/>
      <c r="I131" s="203"/>
      <c r="J131" s="204"/>
      <c r="K131" s="204"/>
      <c r="L131" s="205"/>
      <c r="M131" s="206"/>
      <c r="N131" s="203"/>
      <c r="O131" s="207">
        <f>SUM(O132)</f>
        <v>10000000</v>
      </c>
    </row>
    <row r="132" spans="1:15" ht="28.5" customHeight="1" x14ac:dyDescent="0.15">
      <c r="A132" s="496"/>
      <c r="B132" s="493"/>
      <c r="C132" s="208" t="s">
        <v>270</v>
      </c>
      <c r="D132" s="209">
        <v>10000</v>
      </c>
      <c r="E132" s="209">
        <v>10000</v>
      </c>
      <c r="F132" s="210">
        <f>SUM(E132-D132)</f>
        <v>0</v>
      </c>
      <c r="G132" s="211" t="s">
        <v>271</v>
      </c>
      <c r="H132" s="164">
        <v>10000000</v>
      </c>
      <c r="I132" s="165" t="s">
        <v>58</v>
      </c>
      <c r="J132" s="161"/>
      <c r="K132" s="161"/>
      <c r="L132" s="191" t="s">
        <v>169</v>
      </c>
      <c r="M132" s="166" t="s">
        <v>61</v>
      </c>
      <c r="N132" s="165" t="s">
        <v>57</v>
      </c>
      <c r="O132" s="167">
        <f>SUM(H132*L132)</f>
        <v>10000000</v>
      </c>
    </row>
    <row r="133" spans="1:15" ht="33.75" customHeight="1" x14ac:dyDescent="0.15">
      <c r="A133" s="483" t="s">
        <v>55</v>
      </c>
      <c r="B133" s="465" t="s">
        <v>269</v>
      </c>
      <c r="C133" s="466"/>
      <c r="D133" s="220">
        <v>500</v>
      </c>
      <c r="E133" s="220">
        <v>500</v>
      </c>
      <c r="F133" s="221">
        <f t="shared" ref="F133" si="16">SUM(E133-D133)</f>
        <v>0</v>
      </c>
      <c r="G133" s="95"/>
      <c r="H133" s="93"/>
      <c r="I133" s="94"/>
      <c r="J133" s="92"/>
      <c r="K133" s="92"/>
      <c r="L133" s="194"/>
      <c r="M133" s="157"/>
      <c r="N133" s="94"/>
      <c r="O133" s="224">
        <f>SUM(O134)</f>
        <v>500000</v>
      </c>
    </row>
    <row r="134" spans="1:15" ht="33.75" customHeight="1" x14ac:dyDescent="0.15">
      <c r="A134" s="484"/>
      <c r="B134" s="492" t="s">
        <v>168</v>
      </c>
      <c r="C134" s="199" t="s">
        <v>166</v>
      </c>
      <c r="D134" s="200">
        <v>500</v>
      </c>
      <c r="E134" s="200">
        <v>500</v>
      </c>
      <c r="F134" s="115">
        <f>SUM(E134-D134)</f>
        <v>0</v>
      </c>
      <c r="G134" s="201"/>
      <c r="H134" s="202"/>
      <c r="I134" s="203"/>
      <c r="J134" s="204"/>
      <c r="K134" s="204"/>
      <c r="L134" s="205"/>
      <c r="M134" s="206"/>
      <c r="N134" s="203"/>
      <c r="O134" s="207">
        <f>SUM(O135)</f>
        <v>500000</v>
      </c>
    </row>
    <row r="135" spans="1:15" ht="33.75" customHeight="1" x14ac:dyDescent="0.15">
      <c r="A135" s="491"/>
      <c r="B135" s="493"/>
      <c r="C135" s="208" t="s">
        <v>168</v>
      </c>
      <c r="D135" s="209">
        <v>500</v>
      </c>
      <c r="E135" s="209">
        <v>500</v>
      </c>
      <c r="F135" s="210">
        <f>SUM(E135-D135)</f>
        <v>0</v>
      </c>
      <c r="G135" s="211" t="s">
        <v>170</v>
      </c>
      <c r="H135" s="164">
        <v>500000</v>
      </c>
      <c r="I135" s="165" t="s">
        <v>171</v>
      </c>
      <c r="J135" s="161"/>
      <c r="K135" s="161"/>
      <c r="L135" s="191" t="s">
        <v>169</v>
      </c>
      <c r="M135" s="166" t="s">
        <v>172</v>
      </c>
      <c r="N135" s="165" t="s">
        <v>173</v>
      </c>
      <c r="O135" s="167">
        <f>SUM(H135*L135)</f>
        <v>500000</v>
      </c>
    </row>
    <row r="136" spans="1:15" ht="32.25" customHeight="1" x14ac:dyDescent="0.15">
      <c r="A136" s="483" t="s">
        <v>56</v>
      </c>
      <c r="B136" s="465" t="s">
        <v>165</v>
      </c>
      <c r="C136" s="466"/>
      <c r="D136" s="222">
        <f>SUM(D137)</f>
        <v>1002</v>
      </c>
      <c r="E136" s="222">
        <f>SUM(E137)</f>
        <v>1002</v>
      </c>
      <c r="F136" s="223">
        <f>SUM(F137)</f>
        <v>0</v>
      </c>
      <c r="G136" s="201"/>
      <c r="H136" s="202"/>
      <c r="I136" s="203"/>
      <c r="J136" s="204"/>
      <c r="K136" s="204"/>
      <c r="L136" s="205"/>
      <c r="M136" s="206"/>
      <c r="N136" s="203"/>
      <c r="O136" s="225">
        <f>SUM(O137)</f>
        <v>1002218</v>
      </c>
    </row>
    <row r="137" spans="1:15" ht="32.25" customHeight="1" x14ac:dyDescent="0.15">
      <c r="A137" s="484"/>
      <c r="B137" s="486" t="s">
        <v>293</v>
      </c>
      <c r="C137" s="199" t="s">
        <v>166</v>
      </c>
      <c r="D137" s="200">
        <f>SUM(D138:D139)</f>
        <v>1002</v>
      </c>
      <c r="E137" s="200">
        <f>SUM(E138:E139)</f>
        <v>1002</v>
      </c>
      <c r="F137" s="115">
        <f>SUM(F138:F139)</f>
        <v>0</v>
      </c>
      <c r="G137" s="201"/>
      <c r="H137" s="202"/>
      <c r="I137" s="203"/>
      <c r="J137" s="204"/>
      <c r="K137" s="204"/>
      <c r="L137" s="205"/>
      <c r="M137" s="206"/>
      <c r="N137" s="203"/>
      <c r="O137" s="207">
        <f>SUM(O138:O139)</f>
        <v>1002218</v>
      </c>
    </row>
    <row r="138" spans="1:15" ht="32.25" customHeight="1" x14ac:dyDescent="0.15">
      <c r="A138" s="484"/>
      <c r="B138" s="487"/>
      <c r="C138" s="208" t="s">
        <v>265</v>
      </c>
      <c r="D138" s="209">
        <v>1000</v>
      </c>
      <c r="E138" s="209">
        <v>1000</v>
      </c>
      <c r="F138" s="210">
        <f>SUM(E138-D138)</f>
        <v>0</v>
      </c>
      <c r="G138" s="211" t="s">
        <v>265</v>
      </c>
      <c r="H138" s="164">
        <v>1000000</v>
      </c>
      <c r="I138" s="165" t="s">
        <v>257</v>
      </c>
      <c r="J138" s="161"/>
      <c r="K138" s="161"/>
      <c r="L138" s="191" t="s">
        <v>267</v>
      </c>
      <c r="M138" s="166" t="s">
        <v>258</v>
      </c>
      <c r="N138" s="165" t="s">
        <v>259</v>
      </c>
      <c r="O138" s="167">
        <f>SUM(H138*L138)</f>
        <v>1000000</v>
      </c>
    </row>
    <row r="139" spans="1:15" ht="32.25" customHeight="1" thickBot="1" x14ac:dyDescent="0.2">
      <c r="A139" s="485"/>
      <c r="B139" s="488"/>
      <c r="C139" s="212" t="s">
        <v>266</v>
      </c>
      <c r="D139" s="213">
        <v>2</v>
      </c>
      <c r="E139" s="213">
        <v>2</v>
      </c>
      <c r="F139" s="214">
        <f>SUM(E139-D139)</f>
        <v>0</v>
      </c>
      <c r="G139" s="399" t="s">
        <v>266</v>
      </c>
      <c r="H139" s="400">
        <v>2218</v>
      </c>
      <c r="I139" s="401" t="s">
        <v>83</v>
      </c>
      <c r="J139" s="402"/>
      <c r="K139" s="402"/>
      <c r="L139" s="403">
        <v>1</v>
      </c>
      <c r="M139" s="404" t="s">
        <v>85</v>
      </c>
      <c r="N139" s="401" t="s">
        <v>84</v>
      </c>
      <c r="O139" s="405">
        <f>SUM(H139*L139)</f>
        <v>2218</v>
      </c>
    </row>
    <row r="140" spans="1:15" x14ac:dyDescent="0.15">
      <c r="E140" s="58"/>
      <c r="F140" s="58"/>
      <c r="G140" s="59"/>
    </row>
    <row r="141" spans="1:15" x14ac:dyDescent="0.15">
      <c r="E141" s="58"/>
      <c r="F141" s="58"/>
      <c r="G141" s="59"/>
    </row>
    <row r="142" spans="1:15" x14ac:dyDescent="0.15">
      <c r="E142" s="58"/>
      <c r="F142" s="58"/>
      <c r="G142" s="59"/>
    </row>
    <row r="143" spans="1:15" x14ac:dyDescent="0.15">
      <c r="E143" s="58"/>
      <c r="F143" s="58"/>
      <c r="G143" s="59"/>
    </row>
    <row r="144" spans="1:15" x14ac:dyDescent="0.15">
      <c r="E144" s="58"/>
      <c r="F144" s="58"/>
      <c r="G144" s="59"/>
    </row>
    <row r="145" spans="5:7" x14ac:dyDescent="0.15">
      <c r="E145" s="58"/>
      <c r="F145" s="58"/>
      <c r="G145" s="59"/>
    </row>
    <row r="146" spans="5:7" x14ac:dyDescent="0.15">
      <c r="E146" s="58"/>
      <c r="F146" s="58"/>
      <c r="G146" s="59"/>
    </row>
    <row r="147" spans="5:7" x14ac:dyDescent="0.15">
      <c r="E147" s="58"/>
      <c r="F147" s="58"/>
      <c r="G147" s="59"/>
    </row>
    <row r="148" spans="5:7" x14ac:dyDescent="0.15">
      <c r="E148" s="58"/>
      <c r="F148" s="58"/>
      <c r="G148" s="59"/>
    </row>
    <row r="149" spans="5:7" x14ac:dyDescent="0.15">
      <c r="E149" s="58"/>
      <c r="F149" s="58"/>
      <c r="G149" s="59"/>
    </row>
    <row r="150" spans="5:7" x14ac:dyDescent="0.15">
      <c r="E150" s="58"/>
      <c r="F150" s="58"/>
      <c r="G150" s="59"/>
    </row>
    <row r="151" spans="5:7" x14ac:dyDescent="0.15">
      <c r="E151" s="58"/>
      <c r="F151" s="58"/>
      <c r="G151" s="59"/>
    </row>
    <row r="152" spans="5:7" x14ac:dyDescent="0.15">
      <c r="E152" s="58"/>
      <c r="F152" s="58"/>
      <c r="G152" s="59"/>
    </row>
    <row r="153" spans="5:7" x14ac:dyDescent="0.15">
      <c r="E153" s="58"/>
      <c r="F153" s="58"/>
      <c r="G153" s="59"/>
    </row>
    <row r="154" spans="5:7" x14ac:dyDescent="0.15">
      <c r="E154" s="58"/>
      <c r="F154" s="58"/>
      <c r="G154" s="59"/>
    </row>
    <row r="155" spans="5:7" x14ac:dyDescent="0.15">
      <c r="E155" s="58"/>
      <c r="F155" s="58"/>
      <c r="G155" s="59"/>
    </row>
    <row r="156" spans="5:7" x14ac:dyDescent="0.15">
      <c r="E156" s="58"/>
      <c r="F156" s="58"/>
      <c r="G156" s="59"/>
    </row>
    <row r="157" spans="5:7" x14ac:dyDescent="0.15">
      <c r="E157" s="58"/>
      <c r="F157" s="58"/>
      <c r="G157" s="59"/>
    </row>
    <row r="158" spans="5:7" x14ac:dyDescent="0.15">
      <c r="E158" s="58"/>
      <c r="F158" s="58"/>
      <c r="G158" s="59"/>
    </row>
    <row r="159" spans="5:7" x14ac:dyDescent="0.15">
      <c r="E159" s="58"/>
      <c r="F159" s="58"/>
      <c r="G159" s="59"/>
    </row>
    <row r="160" spans="5:7" x14ac:dyDescent="0.15">
      <c r="E160" s="58"/>
      <c r="F160" s="58"/>
      <c r="G160" s="59"/>
    </row>
    <row r="161" spans="5:7" x14ac:dyDescent="0.15">
      <c r="E161" s="58"/>
      <c r="F161" s="58"/>
      <c r="G161" s="59"/>
    </row>
    <row r="162" spans="5:7" x14ac:dyDescent="0.15">
      <c r="E162" s="58"/>
      <c r="F162" s="58"/>
      <c r="G162" s="59"/>
    </row>
    <row r="163" spans="5:7" x14ac:dyDescent="0.15">
      <c r="E163" s="58"/>
      <c r="F163" s="58"/>
      <c r="G163" s="59"/>
    </row>
    <row r="164" spans="5:7" x14ac:dyDescent="0.15">
      <c r="E164" s="58"/>
      <c r="F164" s="58"/>
      <c r="G164" s="59"/>
    </row>
    <row r="165" spans="5:7" x14ac:dyDescent="0.15">
      <c r="E165" s="58"/>
      <c r="F165" s="58"/>
      <c r="G165" s="59"/>
    </row>
    <row r="166" spans="5:7" x14ac:dyDescent="0.15">
      <c r="E166" s="58"/>
      <c r="F166" s="58"/>
      <c r="G166" s="59"/>
    </row>
    <row r="167" spans="5:7" x14ac:dyDescent="0.15">
      <c r="E167" s="58"/>
      <c r="F167" s="58"/>
      <c r="G167" s="59"/>
    </row>
    <row r="168" spans="5:7" x14ac:dyDescent="0.15">
      <c r="E168" s="58"/>
      <c r="F168" s="58"/>
      <c r="G168" s="59"/>
    </row>
    <row r="169" spans="5:7" x14ac:dyDescent="0.15">
      <c r="E169" s="58"/>
      <c r="F169" s="58"/>
      <c r="G169" s="59"/>
    </row>
    <row r="170" spans="5:7" x14ac:dyDescent="0.15">
      <c r="E170" s="58"/>
      <c r="F170" s="58"/>
      <c r="G170" s="59"/>
    </row>
    <row r="171" spans="5:7" x14ac:dyDescent="0.15">
      <c r="E171" s="58"/>
      <c r="F171" s="58"/>
      <c r="G171" s="59"/>
    </row>
    <row r="172" spans="5:7" x14ac:dyDescent="0.15">
      <c r="E172" s="58"/>
      <c r="F172" s="58"/>
      <c r="G172" s="59"/>
    </row>
    <row r="173" spans="5:7" x14ac:dyDescent="0.15">
      <c r="E173" s="58"/>
      <c r="F173" s="58"/>
      <c r="G173" s="59"/>
    </row>
    <row r="174" spans="5:7" x14ac:dyDescent="0.15">
      <c r="E174" s="58"/>
      <c r="F174" s="58"/>
      <c r="G174" s="59"/>
    </row>
    <row r="175" spans="5:7" x14ac:dyDescent="0.15">
      <c r="E175" s="58"/>
      <c r="F175" s="58"/>
      <c r="G175" s="59"/>
    </row>
    <row r="176" spans="5:7" x14ac:dyDescent="0.15">
      <c r="E176" s="58"/>
      <c r="F176" s="58"/>
      <c r="G176" s="59"/>
    </row>
    <row r="177" spans="5:7" x14ac:dyDescent="0.15">
      <c r="E177" s="58"/>
      <c r="F177" s="58"/>
      <c r="G177" s="59"/>
    </row>
    <row r="178" spans="5:7" x14ac:dyDescent="0.15">
      <c r="E178" s="58"/>
      <c r="F178" s="58"/>
      <c r="G178" s="59"/>
    </row>
    <row r="179" spans="5:7" x14ac:dyDescent="0.15">
      <c r="E179" s="58"/>
      <c r="F179" s="58"/>
      <c r="G179" s="59"/>
    </row>
    <row r="180" spans="5:7" x14ac:dyDescent="0.15">
      <c r="E180" s="58"/>
      <c r="F180" s="58"/>
      <c r="G180" s="59"/>
    </row>
    <row r="181" spans="5:7" x14ac:dyDescent="0.15">
      <c r="E181" s="58"/>
      <c r="F181" s="58"/>
      <c r="G181" s="59"/>
    </row>
    <row r="182" spans="5:7" x14ac:dyDescent="0.15">
      <c r="E182" s="58"/>
      <c r="F182" s="58"/>
      <c r="G182" s="59"/>
    </row>
    <row r="183" spans="5:7" x14ac:dyDescent="0.15">
      <c r="E183" s="58"/>
      <c r="F183" s="58"/>
      <c r="G183" s="59"/>
    </row>
    <row r="184" spans="5:7" x14ac:dyDescent="0.15">
      <c r="E184" s="58"/>
      <c r="F184" s="58"/>
      <c r="G184" s="59"/>
    </row>
    <row r="185" spans="5:7" x14ac:dyDescent="0.15">
      <c r="E185" s="58"/>
      <c r="F185" s="58"/>
      <c r="G185" s="59"/>
    </row>
    <row r="186" spans="5:7" x14ac:dyDescent="0.15">
      <c r="E186" s="58"/>
      <c r="F186" s="58"/>
      <c r="G186" s="59"/>
    </row>
    <row r="187" spans="5:7" x14ac:dyDescent="0.15">
      <c r="E187" s="58"/>
      <c r="F187" s="58"/>
      <c r="G187" s="59"/>
    </row>
    <row r="188" spans="5:7" x14ac:dyDescent="0.15">
      <c r="E188" s="58"/>
      <c r="F188" s="58"/>
      <c r="G188" s="59"/>
    </row>
    <row r="189" spans="5:7" x14ac:dyDescent="0.15">
      <c r="E189" s="58"/>
      <c r="F189" s="58"/>
      <c r="G189" s="59"/>
    </row>
    <row r="190" spans="5:7" x14ac:dyDescent="0.15">
      <c r="E190" s="58"/>
      <c r="F190" s="58"/>
      <c r="G190" s="59"/>
    </row>
    <row r="191" spans="5:7" x14ac:dyDescent="0.15">
      <c r="E191" s="58"/>
      <c r="F191" s="58"/>
      <c r="G191" s="59"/>
    </row>
    <row r="192" spans="5:7" x14ac:dyDescent="0.15">
      <c r="E192" s="58"/>
      <c r="F192" s="58"/>
      <c r="G192" s="59"/>
    </row>
    <row r="193" spans="5:7" x14ac:dyDescent="0.15">
      <c r="E193" s="58"/>
      <c r="F193" s="58"/>
      <c r="G193" s="59"/>
    </row>
    <row r="194" spans="5:7" x14ac:dyDescent="0.15">
      <c r="E194" s="58"/>
      <c r="F194" s="58"/>
      <c r="G194" s="59"/>
    </row>
    <row r="195" spans="5:7" x14ac:dyDescent="0.15">
      <c r="E195" s="58"/>
      <c r="F195" s="58"/>
      <c r="G195" s="59"/>
    </row>
    <row r="196" spans="5:7" x14ac:dyDescent="0.15">
      <c r="E196" s="58"/>
      <c r="F196" s="58"/>
      <c r="G196" s="59"/>
    </row>
    <row r="197" spans="5:7" x14ac:dyDescent="0.15">
      <c r="E197" s="58"/>
      <c r="F197" s="58"/>
      <c r="G197" s="59"/>
    </row>
    <row r="198" spans="5:7" x14ac:dyDescent="0.15">
      <c r="E198" s="58"/>
      <c r="F198" s="58"/>
      <c r="G198" s="59"/>
    </row>
    <row r="199" spans="5:7" x14ac:dyDescent="0.15">
      <c r="E199" s="58"/>
      <c r="F199" s="58"/>
      <c r="G199" s="59"/>
    </row>
    <row r="200" spans="5:7" x14ac:dyDescent="0.15">
      <c r="E200" s="58"/>
      <c r="F200" s="58"/>
      <c r="G200" s="59"/>
    </row>
    <row r="201" spans="5:7" x14ac:dyDescent="0.15">
      <c r="E201" s="58"/>
      <c r="F201" s="58"/>
      <c r="G201" s="59"/>
    </row>
    <row r="202" spans="5:7" x14ac:dyDescent="0.15">
      <c r="E202" s="58"/>
      <c r="F202" s="58"/>
      <c r="G202" s="59"/>
    </row>
    <row r="203" spans="5:7" x14ac:dyDescent="0.15">
      <c r="E203" s="58"/>
      <c r="F203" s="58"/>
      <c r="G203" s="59"/>
    </row>
    <row r="204" spans="5:7" x14ac:dyDescent="0.15">
      <c r="E204" s="58"/>
      <c r="F204" s="58"/>
      <c r="G204" s="59"/>
    </row>
    <row r="205" spans="5:7" x14ac:dyDescent="0.15">
      <c r="E205" s="58"/>
      <c r="F205" s="58"/>
      <c r="G205" s="59"/>
    </row>
    <row r="206" spans="5:7" x14ac:dyDescent="0.15">
      <c r="E206" s="58"/>
      <c r="F206" s="58"/>
      <c r="G206" s="59"/>
    </row>
    <row r="207" spans="5:7" x14ac:dyDescent="0.15">
      <c r="E207" s="58"/>
      <c r="F207" s="58"/>
      <c r="G207" s="59"/>
    </row>
    <row r="208" spans="5:7" x14ac:dyDescent="0.15">
      <c r="E208" s="58"/>
      <c r="F208" s="58"/>
      <c r="G208" s="59"/>
    </row>
    <row r="209" spans="5:7" x14ac:dyDescent="0.15">
      <c r="E209" s="58"/>
      <c r="F209" s="58"/>
      <c r="G209" s="59"/>
    </row>
    <row r="210" spans="5:7" x14ac:dyDescent="0.15">
      <c r="E210" s="58"/>
      <c r="F210" s="58"/>
      <c r="G210" s="59"/>
    </row>
    <row r="211" spans="5:7" x14ac:dyDescent="0.15">
      <c r="E211" s="58"/>
      <c r="F211" s="58"/>
      <c r="G211" s="59"/>
    </row>
    <row r="212" spans="5:7" x14ac:dyDescent="0.15">
      <c r="E212" s="58"/>
      <c r="F212" s="58"/>
      <c r="G212" s="59"/>
    </row>
    <row r="213" spans="5:7" x14ac:dyDescent="0.15">
      <c r="E213" s="58"/>
      <c r="F213" s="58"/>
      <c r="G213" s="59"/>
    </row>
    <row r="214" spans="5:7" x14ac:dyDescent="0.15">
      <c r="E214" s="58"/>
      <c r="F214" s="58"/>
      <c r="G214" s="59"/>
    </row>
    <row r="215" spans="5:7" x14ac:dyDescent="0.15">
      <c r="E215" s="58"/>
      <c r="F215" s="58"/>
      <c r="G215" s="59"/>
    </row>
    <row r="216" spans="5:7" x14ac:dyDescent="0.15">
      <c r="E216" s="58"/>
      <c r="F216" s="58"/>
      <c r="G216" s="59"/>
    </row>
    <row r="217" spans="5:7" x14ac:dyDescent="0.15">
      <c r="E217" s="58"/>
      <c r="F217" s="58"/>
      <c r="G217" s="59"/>
    </row>
    <row r="218" spans="5:7" x14ac:dyDescent="0.15">
      <c r="E218" s="58"/>
      <c r="F218" s="58"/>
      <c r="G218" s="59"/>
    </row>
    <row r="219" spans="5:7" x14ac:dyDescent="0.15">
      <c r="E219" s="58"/>
      <c r="F219" s="58"/>
      <c r="G219" s="59"/>
    </row>
    <row r="220" spans="5:7" x14ac:dyDescent="0.15">
      <c r="E220" s="58"/>
      <c r="F220" s="58"/>
      <c r="G220" s="59"/>
    </row>
    <row r="221" spans="5:7" x14ac:dyDescent="0.15">
      <c r="E221" s="58"/>
      <c r="F221" s="58"/>
      <c r="G221" s="59"/>
    </row>
    <row r="222" spans="5:7" x14ac:dyDescent="0.15">
      <c r="E222" s="58"/>
      <c r="F222" s="58"/>
      <c r="G222" s="59"/>
    </row>
    <row r="223" spans="5:7" x14ac:dyDescent="0.15">
      <c r="E223" s="58"/>
      <c r="F223" s="58"/>
      <c r="G223" s="59"/>
    </row>
    <row r="224" spans="5:7" x14ac:dyDescent="0.15">
      <c r="E224" s="58"/>
      <c r="F224" s="58"/>
      <c r="G224" s="59"/>
    </row>
    <row r="225" spans="5:7" x14ac:dyDescent="0.15">
      <c r="E225" s="58"/>
      <c r="F225" s="58"/>
      <c r="G225" s="59"/>
    </row>
    <row r="226" spans="5:7" x14ac:dyDescent="0.15">
      <c r="E226" s="58"/>
      <c r="F226" s="58"/>
      <c r="G226" s="59"/>
    </row>
    <row r="227" spans="5:7" x14ac:dyDescent="0.15">
      <c r="E227" s="58"/>
      <c r="F227" s="58"/>
      <c r="G227" s="59"/>
    </row>
    <row r="228" spans="5:7" x14ac:dyDescent="0.15">
      <c r="E228" s="58"/>
      <c r="F228" s="58"/>
      <c r="G228" s="59"/>
    </row>
    <row r="229" spans="5:7" x14ac:dyDescent="0.15">
      <c r="E229" s="58"/>
      <c r="F229" s="58"/>
      <c r="G229" s="59"/>
    </row>
    <row r="230" spans="5:7" x14ac:dyDescent="0.15">
      <c r="E230" s="58"/>
      <c r="F230" s="58"/>
      <c r="G230" s="59"/>
    </row>
    <row r="231" spans="5:7" x14ac:dyDescent="0.15">
      <c r="E231" s="58"/>
      <c r="F231" s="58"/>
      <c r="G231" s="59"/>
    </row>
    <row r="232" spans="5:7" x14ac:dyDescent="0.15">
      <c r="E232" s="58"/>
      <c r="F232" s="58"/>
      <c r="G232" s="59"/>
    </row>
    <row r="233" spans="5:7" x14ac:dyDescent="0.15">
      <c r="E233" s="58"/>
      <c r="F233" s="58"/>
      <c r="G233" s="59"/>
    </row>
    <row r="234" spans="5:7" x14ac:dyDescent="0.15">
      <c r="E234" s="58"/>
      <c r="F234" s="58"/>
      <c r="G234" s="59"/>
    </row>
    <row r="235" spans="5:7" x14ac:dyDescent="0.15">
      <c r="E235" s="58"/>
      <c r="F235" s="58"/>
      <c r="G235" s="59"/>
    </row>
    <row r="236" spans="5:7" x14ac:dyDescent="0.15">
      <c r="E236" s="58"/>
      <c r="F236" s="58"/>
      <c r="G236" s="59"/>
    </row>
    <row r="237" spans="5:7" x14ac:dyDescent="0.15">
      <c r="E237" s="58"/>
      <c r="F237" s="58"/>
      <c r="G237" s="59"/>
    </row>
    <row r="238" spans="5:7" x14ac:dyDescent="0.15">
      <c r="E238" s="58"/>
      <c r="F238" s="58"/>
      <c r="G238" s="59"/>
    </row>
    <row r="239" spans="5:7" x14ac:dyDescent="0.15">
      <c r="E239" s="58"/>
      <c r="F239" s="58"/>
      <c r="G239" s="59"/>
    </row>
    <row r="240" spans="5:7" x14ac:dyDescent="0.15">
      <c r="E240" s="58"/>
      <c r="F240" s="58"/>
      <c r="G240" s="59"/>
    </row>
    <row r="241" spans="5:7" x14ac:dyDescent="0.15">
      <c r="E241" s="58"/>
      <c r="F241" s="58"/>
      <c r="G241" s="59"/>
    </row>
    <row r="242" spans="5:7" x14ac:dyDescent="0.15">
      <c r="E242" s="58"/>
      <c r="F242" s="58"/>
      <c r="G242" s="59"/>
    </row>
    <row r="243" spans="5:7" x14ac:dyDescent="0.15">
      <c r="E243" s="58"/>
      <c r="F243" s="58"/>
      <c r="G243" s="59"/>
    </row>
    <row r="244" spans="5:7" x14ac:dyDescent="0.15">
      <c r="E244" s="58"/>
      <c r="F244" s="58"/>
      <c r="G244" s="59"/>
    </row>
    <row r="245" spans="5:7" x14ac:dyDescent="0.15">
      <c r="E245" s="58"/>
      <c r="F245" s="58"/>
      <c r="G245" s="59"/>
    </row>
    <row r="246" spans="5:7" x14ac:dyDescent="0.15">
      <c r="E246" s="58"/>
      <c r="F246" s="58"/>
      <c r="G246" s="59"/>
    </row>
    <row r="247" spans="5:7" x14ac:dyDescent="0.15">
      <c r="E247" s="58"/>
      <c r="F247" s="58"/>
      <c r="G247" s="59"/>
    </row>
    <row r="248" spans="5:7" x14ac:dyDescent="0.15">
      <c r="E248" s="58"/>
      <c r="F248" s="58"/>
      <c r="G248" s="59"/>
    </row>
    <row r="249" spans="5:7" x14ac:dyDescent="0.15">
      <c r="E249" s="58"/>
      <c r="F249" s="58"/>
      <c r="G249" s="59"/>
    </row>
    <row r="250" spans="5:7" x14ac:dyDescent="0.15">
      <c r="E250" s="58"/>
      <c r="F250" s="58"/>
      <c r="G250" s="59"/>
    </row>
    <row r="251" spans="5:7" x14ac:dyDescent="0.15">
      <c r="E251" s="58"/>
      <c r="F251" s="58"/>
      <c r="G251" s="59"/>
    </row>
    <row r="252" spans="5:7" x14ac:dyDescent="0.15">
      <c r="E252" s="58"/>
      <c r="F252" s="58"/>
      <c r="G252" s="59"/>
    </row>
    <row r="253" spans="5:7" x14ac:dyDescent="0.15">
      <c r="E253" s="58"/>
      <c r="F253" s="58"/>
      <c r="G253" s="59"/>
    </row>
    <row r="254" spans="5:7" x14ac:dyDescent="0.15">
      <c r="E254" s="58"/>
      <c r="F254" s="58"/>
      <c r="G254" s="59"/>
    </row>
    <row r="255" spans="5:7" x14ac:dyDescent="0.15">
      <c r="E255" s="58"/>
      <c r="F255" s="58"/>
      <c r="G255" s="59"/>
    </row>
    <row r="256" spans="5:7" x14ac:dyDescent="0.15">
      <c r="E256" s="58"/>
      <c r="F256" s="58"/>
      <c r="G256" s="59"/>
    </row>
    <row r="257" spans="5:7" x14ac:dyDescent="0.15">
      <c r="E257" s="58"/>
      <c r="F257" s="58"/>
      <c r="G257" s="59"/>
    </row>
    <row r="258" spans="5:7" x14ac:dyDescent="0.15">
      <c r="E258" s="58"/>
      <c r="F258" s="58"/>
      <c r="G258" s="59"/>
    </row>
    <row r="259" spans="5:7" x14ac:dyDescent="0.15">
      <c r="E259" s="58"/>
      <c r="F259" s="58"/>
      <c r="G259" s="59"/>
    </row>
    <row r="260" spans="5:7" x14ac:dyDescent="0.15">
      <c r="E260" s="58"/>
      <c r="F260" s="58"/>
      <c r="G260" s="59"/>
    </row>
    <row r="261" spans="5:7" x14ac:dyDescent="0.15">
      <c r="E261" s="58"/>
      <c r="F261" s="58"/>
      <c r="G261" s="59"/>
    </row>
    <row r="262" spans="5:7" x14ac:dyDescent="0.15">
      <c r="E262" s="58"/>
      <c r="F262" s="58"/>
      <c r="G262" s="59"/>
    </row>
    <row r="263" spans="5:7" x14ac:dyDescent="0.15">
      <c r="E263" s="58"/>
      <c r="F263" s="58"/>
      <c r="G263" s="59"/>
    </row>
    <row r="264" spans="5:7" x14ac:dyDescent="0.15">
      <c r="E264" s="58"/>
      <c r="F264" s="58"/>
      <c r="G264" s="59"/>
    </row>
    <row r="265" spans="5:7" x14ac:dyDescent="0.15">
      <c r="E265" s="58"/>
      <c r="F265" s="58"/>
      <c r="G265" s="59"/>
    </row>
    <row r="266" spans="5:7" x14ac:dyDescent="0.15">
      <c r="E266" s="58"/>
      <c r="F266" s="58"/>
      <c r="G266" s="59"/>
    </row>
    <row r="267" spans="5:7" x14ac:dyDescent="0.15">
      <c r="E267" s="58"/>
      <c r="F267" s="58"/>
      <c r="G267" s="59"/>
    </row>
    <row r="268" spans="5:7" x14ac:dyDescent="0.15">
      <c r="E268" s="58"/>
      <c r="F268" s="58"/>
      <c r="G268" s="59"/>
    </row>
    <row r="269" spans="5:7" x14ac:dyDescent="0.15">
      <c r="E269" s="58"/>
      <c r="F269" s="58"/>
      <c r="G269" s="59"/>
    </row>
    <row r="270" spans="5:7" x14ac:dyDescent="0.15">
      <c r="E270" s="58"/>
      <c r="F270" s="58"/>
      <c r="G270" s="59"/>
    </row>
    <row r="271" spans="5:7" x14ac:dyDescent="0.15">
      <c r="E271" s="58"/>
      <c r="F271" s="58"/>
      <c r="G271" s="59"/>
    </row>
    <row r="272" spans="5:7" x14ac:dyDescent="0.15">
      <c r="E272" s="58"/>
      <c r="F272" s="58"/>
      <c r="G272" s="59"/>
    </row>
    <row r="273" spans="5:7" x14ac:dyDescent="0.15">
      <c r="E273" s="58"/>
      <c r="F273" s="58"/>
      <c r="G273" s="59"/>
    </row>
    <row r="274" spans="5:7" x14ac:dyDescent="0.15">
      <c r="E274" s="58"/>
      <c r="F274" s="58"/>
      <c r="G274" s="59"/>
    </row>
    <row r="275" spans="5:7" x14ac:dyDescent="0.15">
      <c r="E275" s="58"/>
      <c r="F275" s="58"/>
      <c r="G275" s="59"/>
    </row>
    <row r="276" spans="5:7" x14ac:dyDescent="0.15">
      <c r="E276" s="58"/>
      <c r="F276" s="58"/>
      <c r="G276" s="59"/>
    </row>
    <row r="277" spans="5:7" x14ac:dyDescent="0.15">
      <c r="E277" s="58"/>
      <c r="F277" s="58"/>
      <c r="G277" s="59"/>
    </row>
    <row r="278" spans="5:7" x14ac:dyDescent="0.15">
      <c r="E278" s="58"/>
      <c r="F278" s="58"/>
      <c r="G278" s="59"/>
    </row>
    <row r="279" spans="5:7" x14ac:dyDescent="0.15">
      <c r="E279" s="58"/>
      <c r="F279" s="58"/>
      <c r="G279" s="59"/>
    </row>
    <row r="280" spans="5:7" x14ac:dyDescent="0.15">
      <c r="E280" s="58"/>
      <c r="F280" s="58"/>
      <c r="G280" s="59"/>
    </row>
    <row r="281" spans="5:7" x14ac:dyDescent="0.15">
      <c r="E281" s="58"/>
      <c r="F281" s="58"/>
      <c r="G281" s="59"/>
    </row>
    <row r="282" spans="5:7" x14ac:dyDescent="0.15">
      <c r="E282" s="58"/>
      <c r="F282" s="58"/>
      <c r="G282" s="59"/>
    </row>
    <row r="283" spans="5:7" x14ac:dyDescent="0.15">
      <c r="E283" s="58"/>
      <c r="F283" s="58"/>
      <c r="G283" s="59"/>
    </row>
    <row r="284" spans="5:7" x14ac:dyDescent="0.15">
      <c r="E284" s="58"/>
      <c r="F284" s="58"/>
      <c r="G284" s="59"/>
    </row>
    <row r="285" spans="5:7" x14ac:dyDescent="0.15">
      <c r="E285" s="58"/>
      <c r="F285" s="58"/>
      <c r="G285" s="59"/>
    </row>
    <row r="286" spans="5:7" x14ac:dyDescent="0.15">
      <c r="E286" s="58"/>
      <c r="F286" s="58"/>
      <c r="G286" s="59"/>
    </row>
    <row r="287" spans="5:7" x14ac:dyDescent="0.15">
      <c r="E287" s="58"/>
      <c r="F287" s="58"/>
      <c r="G287" s="59"/>
    </row>
    <row r="288" spans="5:7" x14ac:dyDescent="0.15">
      <c r="E288" s="58"/>
      <c r="F288" s="58"/>
      <c r="G288" s="59"/>
    </row>
    <row r="289" spans="5:7" x14ac:dyDescent="0.15">
      <c r="E289" s="58"/>
      <c r="F289" s="58"/>
      <c r="G289" s="59"/>
    </row>
    <row r="290" spans="5:7" x14ac:dyDescent="0.15">
      <c r="E290" s="58"/>
      <c r="F290" s="58"/>
      <c r="G290" s="59"/>
    </row>
    <row r="291" spans="5:7" x14ac:dyDescent="0.15">
      <c r="E291" s="58"/>
      <c r="F291" s="58"/>
      <c r="G291" s="59"/>
    </row>
    <row r="292" spans="5:7" x14ac:dyDescent="0.15">
      <c r="E292" s="58"/>
      <c r="F292" s="58"/>
      <c r="G292" s="59"/>
    </row>
    <row r="293" spans="5:7" x14ac:dyDescent="0.15">
      <c r="E293" s="58"/>
      <c r="F293" s="58"/>
      <c r="G293" s="59"/>
    </row>
    <row r="294" spans="5:7" x14ac:dyDescent="0.15">
      <c r="E294" s="58"/>
      <c r="F294" s="58"/>
      <c r="G294" s="59"/>
    </row>
    <row r="295" spans="5:7" x14ac:dyDescent="0.15">
      <c r="E295" s="58"/>
      <c r="F295" s="58"/>
      <c r="G295" s="59"/>
    </row>
    <row r="296" spans="5:7" x14ac:dyDescent="0.15">
      <c r="E296" s="58"/>
      <c r="F296" s="58"/>
      <c r="G296" s="59"/>
    </row>
    <row r="297" spans="5:7" x14ac:dyDescent="0.15">
      <c r="E297" s="58"/>
      <c r="F297" s="58"/>
      <c r="G297" s="59"/>
    </row>
    <row r="298" spans="5:7" x14ac:dyDescent="0.15">
      <c r="E298" s="58"/>
      <c r="F298" s="58"/>
      <c r="G298" s="59"/>
    </row>
    <row r="299" spans="5:7" x14ac:dyDescent="0.15">
      <c r="E299" s="58"/>
      <c r="F299" s="58"/>
      <c r="G299" s="59"/>
    </row>
    <row r="300" spans="5:7" x14ac:dyDescent="0.15">
      <c r="E300" s="58"/>
      <c r="F300" s="58"/>
      <c r="G300" s="59"/>
    </row>
    <row r="301" spans="5:7" x14ac:dyDescent="0.15">
      <c r="E301" s="58"/>
      <c r="F301" s="58"/>
      <c r="G301" s="59"/>
    </row>
    <row r="302" spans="5:7" x14ac:dyDescent="0.15">
      <c r="E302" s="58"/>
      <c r="F302" s="58"/>
      <c r="G302" s="59"/>
    </row>
    <row r="303" spans="5:7" x14ac:dyDescent="0.15">
      <c r="E303" s="58"/>
      <c r="F303" s="58"/>
      <c r="G303" s="59"/>
    </row>
    <row r="304" spans="5:7" x14ac:dyDescent="0.15">
      <c r="E304" s="58"/>
      <c r="F304" s="58"/>
      <c r="G304" s="59"/>
    </row>
    <row r="305" spans="5:7" x14ac:dyDescent="0.15">
      <c r="E305" s="58"/>
      <c r="F305" s="58"/>
      <c r="G305" s="59"/>
    </row>
    <row r="306" spans="5:7" x14ac:dyDescent="0.15">
      <c r="E306" s="58"/>
      <c r="F306" s="58"/>
      <c r="G306" s="59"/>
    </row>
    <row r="307" spans="5:7" x14ac:dyDescent="0.15">
      <c r="E307" s="58"/>
      <c r="F307" s="58"/>
      <c r="G307" s="59"/>
    </row>
    <row r="308" spans="5:7" x14ac:dyDescent="0.15">
      <c r="E308" s="58"/>
      <c r="F308" s="58"/>
      <c r="G308" s="59"/>
    </row>
    <row r="309" spans="5:7" x14ac:dyDescent="0.15">
      <c r="E309" s="58"/>
      <c r="F309" s="58"/>
      <c r="G309" s="59"/>
    </row>
    <row r="310" spans="5:7" x14ac:dyDescent="0.15">
      <c r="E310" s="58"/>
      <c r="F310" s="58"/>
      <c r="G310" s="59"/>
    </row>
    <row r="311" spans="5:7" x14ac:dyDescent="0.15">
      <c r="E311" s="58"/>
      <c r="F311" s="58"/>
      <c r="G311" s="59"/>
    </row>
    <row r="312" spans="5:7" x14ac:dyDescent="0.15">
      <c r="E312" s="58"/>
      <c r="F312" s="58"/>
      <c r="G312" s="59"/>
    </row>
    <row r="313" spans="5:7" x14ac:dyDescent="0.15">
      <c r="E313" s="58"/>
      <c r="F313" s="58"/>
      <c r="G313" s="59"/>
    </row>
    <row r="314" spans="5:7" x14ac:dyDescent="0.15">
      <c r="E314" s="58"/>
      <c r="F314" s="58"/>
      <c r="G314" s="59"/>
    </row>
    <row r="315" spans="5:7" x14ac:dyDescent="0.15">
      <c r="E315" s="58"/>
      <c r="F315" s="58"/>
      <c r="G315" s="59"/>
    </row>
    <row r="316" spans="5:7" x14ac:dyDescent="0.15">
      <c r="E316" s="58"/>
      <c r="F316" s="58"/>
      <c r="G316" s="59"/>
    </row>
    <row r="317" spans="5:7" x14ac:dyDescent="0.15">
      <c r="E317" s="58"/>
      <c r="F317" s="58"/>
      <c r="G317" s="59"/>
    </row>
    <row r="318" spans="5:7" x14ac:dyDescent="0.15">
      <c r="E318" s="58"/>
      <c r="F318" s="58"/>
      <c r="G318" s="59"/>
    </row>
    <row r="319" spans="5:7" x14ac:dyDescent="0.15">
      <c r="E319" s="58"/>
      <c r="F319" s="58"/>
      <c r="G319" s="59"/>
    </row>
    <row r="320" spans="5:7" x14ac:dyDescent="0.15">
      <c r="E320" s="58"/>
      <c r="F320" s="58"/>
      <c r="G320" s="59"/>
    </row>
    <row r="321" spans="5:7" x14ac:dyDescent="0.15">
      <c r="E321" s="58"/>
      <c r="F321" s="58"/>
      <c r="G321" s="59"/>
    </row>
    <row r="322" spans="5:7" x14ac:dyDescent="0.15">
      <c r="E322" s="58"/>
      <c r="F322" s="58"/>
      <c r="G322" s="59"/>
    </row>
    <row r="323" spans="5:7" x14ac:dyDescent="0.15">
      <c r="E323" s="58"/>
      <c r="F323" s="58"/>
      <c r="G323" s="59"/>
    </row>
    <row r="324" spans="5:7" x14ac:dyDescent="0.15">
      <c r="E324" s="58"/>
      <c r="F324" s="58"/>
      <c r="G324" s="59"/>
    </row>
    <row r="325" spans="5:7" x14ac:dyDescent="0.15">
      <c r="E325" s="58"/>
      <c r="F325" s="58"/>
      <c r="G325" s="59"/>
    </row>
    <row r="326" spans="5:7" x14ac:dyDescent="0.15">
      <c r="E326" s="58"/>
      <c r="F326" s="58"/>
      <c r="G326" s="59"/>
    </row>
    <row r="327" spans="5:7" x14ac:dyDescent="0.15">
      <c r="E327" s="58"/>
      <c r="F327" s="58"/>
      <c r="G327" s="59"/>
    </row>
    <row r="328" spans="5:7" x14ac:dyDescent="0.15">
      <c r="E328" s="58"/>
      <c r="F328" s="58"/>
      <c r="G328" s="59"/>
    </row>
    <row r="329" spans="5:7" x14ac:dyDescent="0.15">
      <c r="E329" s="58"/>
      <c r="F329" s="58"/>
      <c r="G329" s="59"/>
    </row>
    <row r="330" spans="5:7" x14ac:dyDescent="0.15">
      <c r="E330" s="58"/>
      <c r="F330" s="58"/>
      <c r="G330" s="59"/>
    </row>
    <row r="331" spans="5:7" x14ac:dyDescent="0.15">
      <c r="E331" s="58"/>
      <c r="F331" s="58"/>
      <c r="G331" s="59"/>
    </row>
    <row r="332" spans="5:7" x14ac:dyDescent="0.15">
      <c r="E332" s="58"/>
      <c r="F332" s="58"/>
      <c r="G332" s="59"/>
    </row>
    <row r="333" spans="5:7" x14ac:dyDescent="0.15">
      <c r="E333" s="58"/>
      <c r="F333" s="58"/>
      <c r="G333" s="59"/>
    </row>
    <row r="334" spans="5:7" x14ac:dyDescent="0.15">
      <c r="E334" s="58"/>
      <c r="F334" s="58"/>
      <c r="G334" s="59"/>
    </row>
    <row r="335" spans="5:7" x14ac:dyDescent="0.15">
      <c r="E335" s="58"/>
      <c r="F335" s="58"/>
      <c r="G335" s="59"/>
    </row>
    <row r="336" spans="5:7" x14ac:dyDescent="0.15">
      <c r="E336" s="58"/>
      <c r="F336" s="58"/>
      <c r="G336" s="59"/>
    </row>
    <row r="337" spans="5:7" x14ac:dyDescent="0.15">
      <c r="E337" s="58"/>
      <c r="F337" s="58"/>
      <c r="G337" s="59"/>
    </row>
    <row r="338" spans="5:7" x14ac:dyDescent="0.15">
      <c r="E338" s="58"/>
      <c r="F338" s="58"/>
      <c r="G338" s="59"/>
    </row>
    <row r="339" spans="5:7" x14ac:dyDescent="0.15">
      <c r="E339" s="58"/>
      <c r="F339" s="58"/>
      <c r="G339" s="59"/>
    </row>
    <row r="340" spans="5:7" x14ac:dyDescent="0.15">
      <c r="E340" s="58"/>
      <c r="F340" s="58"/>
      <c r="G340" s="59"/>
    </row>
    <row r="341" spans="5:7" x14ac:dyDescent="0.15">
      <c r="E341" s="58"/>
      <c r="F341" s="58"/>
      <c r="G341" s="59"/>
    </row>
    <row r="342" spans="5:7" x14ac:dyDescent="0.15">
      <c r="E342" s="58"/>
      <c r="F342" s="58"/>
      <c r="G342" s="59"/>
    </row>
    <row r="343" spans="5:7" x14ac:dyDescent="0.15">
      <c r="E343" s="58"/>
      <c r="F343" s="58"/>
      <c r="G343" s="59"/>
    </row>
    <row r="344" spans="5:7" x14ac:dyDescent="0.15">
      <c r="E344" s="58"/>
      <c r="F344" s="58"/>
      <c r="G344" s="59"/>
    </row>
    <row r="345" spans="5:7" x14ac:dyDescent="0.15">
      <c r="E345" s="58"/>
      <c r="F345" s="58"/>
      <c r="G345" s="59"/>
    </row>
    <row r="346" spans="5:7" x14ac:dyDescent="0.15">
      <c r="E346" s="58"/>
      <c r="F346" s="58"/>
      <c r="G346" s="59"/>
    </row>
    <row r="347" spans="5:7" x14ac:dyDescent="0.15">
      <c r="E347" s="58"/>
      <c r="F347" s="58"/>
      <c r="G347" s="59"/>
    </row>
    <row r="348" spans="5:7" x14ac:dyDescent="0.15">
      <c r="E348" s="58"/>
      <c r="F348" s="58"/>
      <c r="G348" s="59"/>
    </row>
    <row r="349" spans="5:7" x14ac:dyDescent="0.15">
      <c r="E349" s="58"/>
      <c r="F349" s="58"/>
      <c r="G349" s="59"/>
    </row>
    <row r="350" spans="5:7" x14ac:dyDescent="0.15">
      <c r="E350" s="58"/>
      <c r="F350" s="58"/>
      <c r="G350" s="59"/>
    </row>
  </sheetData>
  <mergeCells count="21">
    <mergeCell ref="A4:C4"/>
    <mergeCell ref="C84:C112"/>
    <mergeCell ref="C119:C125"/>
    <mergeCell ref="A6:C6"/>
    <mergeCell ref="C81:C83"/>
    <mergeCell ref="A136:A139"/>
    <mergeCell ref="B137:B139"/>
    <mergeCell ref="B133:C133"/>
    <mergeCell ref="B136:C136"/>
    <mergeCell ref="A3:O3"/>
    <mergeCell ref="G4:O5"/>
    <mergeCell ref="B7:C7"/>
    <mergeCell ref="A133:A135"/>
    <mergeCell ref="B134:B135"/>
    <mergeCell ref="B130:C130"/>
    <mergeCell ref="B131:B132"/>
    <mergeCell ref="A130:A132"/>
    <mergeCell ref="C126:C129"/>
    <mergeCell ref="F4:F5"/>
    <mergeCell ref="D4:D5"/>
    <mergeCell ref="E4:E5"/>
  </mergeCells>
  <phoneticPr fontId="1" type="noConversion"/>
  <pageMargins left="0.55118110236220474" right="0.55118110236220474" top="0.59055118110236227" bottom="0.39370078740157483" header="0.51181102362204722" footer="0.19685039370078741"/>
  <pageSetup paperSize="9" scale="70" orientation="landscape" horizontalDpi="4294967293" verticalDpi="4294967293" r:id="rId1"/>
  <headerFooter alignWithMargins="0">
    <oddFooter>&amp;C세출  &amp;N  OF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세입세출총괄</vt:lpstr>
      <vt:lpstr>세입</vt:lpstr>
      <vt:lpstr>세출</vt:lpstr>
      <vt:lpstr>세출!Print_Area</vt:lpstr>
      <vt:lpstr>세입!Print_Titles</vt:lpstr>
      <vt:lpstr>세출!Print_Titles</vt:lpstr>
    </vt:vector>
  </TitlesOfParts>
  <Company>금곡복지관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윤지희</dc:creator>
  <cp:lastModifiedBy>USER</cp:lastModifiedBy>
  <cp:lastPrinted>2019-12-04T01:28:16Z</cp:lastPrinted>
  <dcterms:created xsi:type="dcterms:W3CDTF">2007-12-21T05:07:03Z</dcterms:created>
  <dcterms:modified xsi:type="dcterms:W3CDTF">2019-12-06T06:45:31Z</dcterms:modified>
</cp:coreProperties>
</file>