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우리마을-2022년도\이사회 기안\"/>
    </mc:Choice>
  </mc:AlternateContent>
  <xr:revisionPtr revIDLastSave="0" documentId="13_ncr:1_{1D0A0A3B-0077-41E9-BF90-697BEDB6C5B9}" xr6:coauthVersionLast="36" xr6:coauthVersionMax="36" xr10:uidLastSave="{00000000-0000-0000-0000-000000000000}"/>
  <bookViews>
    <workbookView xWindow="4710" yWindow="1050" windowWidth="21150" windowHeight="14550" xr2:uid="{00000000-000D-0000-FFFF-FFFF00000000}"/>
  </bookViews>
  <sheets>
    <sheet name="총괄표" sheetId="1" r:id="rId1"/>
    <sheet name="세입명세서" sheetId="2" r:id="rId2"/>
    <sheet name="세출명세서" sheetId="3" r:id="rId3"/>
  </sheets>
  <definedNames>
    <definedName name="_xlnm.Print_Area" localSheetId="2">세출명세서!$A$1:$O$105</definedName>
    <definedName name="_xlnm.Print_Titles" localSheetId="1">세입명세서!$2:$4</definedName>
    <definedName name="_xlnm.Print_Titles" localSheetId="2">세출명세서!$3:$5</definedName>
  </definedNames>
  <calcPr calcId="191029"/>
</workbook>
</file>

<file path=xl/calcChain.xml><?xml version="1.0" encoding="utf-8"?>
<calcChain xmlns="http://schemas.openxmlformats.org/spreadsheetml/2006/main">
  <c r="E99" i="3" l="1"/>
  <c r="O9" i="3"/>
  <c r="D99" i="3" l="1"/>
  <c r="D35" i="2"/>
  <c r="D36" i="2"/>
  <c r="O100" i="3" l="1"/>
  <c r="F100" i="3"/>
  <c r="F21" i="2" l="1"/>
  <c r="F20" i="2"/>
  <c r="F19" i="2"/>
  <c r="F18" i="2"/>
  <c r="O26" i="3"/>
  <c r="O44" i="3"/>
  <c r="O45" i="3"/>
  <c r="O46" i="3"/>
  <c r="O47" i="3"/>
  <c r="O43" i="3"/>
  <c r="F75" i="3"/>
  <c r="O75" i="3"/>
  <c r="F80" i="3"/>
  <c r="O80" i="3"/>
  <c r="E11" i="1"/>
  <c r="M15" i="2"/>
  <c r="F8" i="2"/>
  <c r="D65" i="3"/>
  <c r="D8" i="3"/>
  <c r="D10" i="2" l="1"/>
  <c r="E10" i="2"/>
  <c r="M10" i="2"/>
  <c r="M44" i="2"/>
  <c r="F15" i="2" l="1"/>
  <c r="F12" i="2"/>
  <c r="D7" i="2"/>
  <c r="D17" i="2"/>
  <c r="I10" i="1" l="1"/>
  <c r="E7" i="2"/>
  <c r="F7" i="2" s="1"/>
  <c r="D6" i="2"/>
  <c r="E6" i="2" l="1"/>
  <c r="F6" i="2" s="1"/>
  <c r="E10" i="1"/>
  <c r="M26" i="2"/>
  <c r="E65" i="3" l="1"/>
  <c r="F13" i="2" l="1"/>
  <c r="M9" i="2" l="1"/>
  <c r="F11" i="2"/>
  <c r="E9" i="2"/>
  <c r="D9" i="2"/>
  <c r="M17" i="2"/>
  <c r="E17" i="2"/>
  <c r="F9" i="2" l="1"/>
  <c r="F10" i="2"/>
  <c r="D23" i="2"/>
  <c r="D22" i="2" s="1"/>
  <c r="E59" i="3" l="1"/>
  <c r="E58" i="3" s="1"/>
  <c r="E8" i="3" l="1"/>
  <c r="O66" i="3"/>
  <c r="O22" i="3"/>
  <c r="E36" i="2"/>
  <c r="E35" i="2" s="1"/>
  <c r="M43" i="2"/>
  <c r="M41" i="2"/>
  <c r="O29" i="3"/>
  <c r="O28" i="3" s="1"/>
  <c r="D93" i="3"/>
  <c r="D92" i="3" s="1"/>
  <c r="D98" i="3"/>
  <c r="D16" i="2"/>
  <c r="C9" i="1"/>
  <c r="F86" i="3"/>
  <c r="O90" i="3"/>
  <c r="O89" i="3"/>
  <c r="O88" i="3"/>
  <c r="O91" i="3"/>
  <c r="F17" i="2"/>
  <c r="O86" i="3" l="1"/>
  <c r="F19" i="3"/>
  <c r="F22" i="3"/>
  <c r="E16" i="2" l="1"/>
  <c r="E98" i="3" l="1"/>
  <c r="O35" i="3" l="1"/>
  <c r="O37" i="3"/>
  <c r="D103" i="3"/>
  <c r="D102" i="3" s="1"/>
  <c r="D96" i="3"/>
  <c r="D95" i="3" s="1"/>
  <c r="D64" i="3"/>
  <c r="D59" i="3"/>
  <c r="D58" i="3"/>
  <c r="F58" i="3" s="1"/>
  <c r="D38" i="3"/>
  <c r="D30" i="3"/>
  <c r="D7" i="3" l="1"/>
  <c r="D6" i="3" s="1"/>
  <c r="D48" i="2"/>
  <c r="D47" i="2" s="1"/>
  <c r="D32" i="2"/>
  <c r="D31" i="2" s="1"/>
  <c r="F16" i="2"/>
  <c r="D5" i="2" l="1"/>
  <c r="F39" i="3"/>
  <c r="F41" i="3"/>
  <c r="I9" i="1"/>
  <c r="E38" i="3" l="1"/>
  <c r="J16" i="1" l="1"/>
  <c r="H9" i="1"/>
  <c r="J9" i="1" s="1"/>
  <c r="M45" i="2" l="1"/>
  <c r="F94" i="3"/>
  <c r="F93" i="3"/>
  <c r="F92" i="3"/>
  <c r="O94" i="3"/>
  <c r="E23" i="2" l="1"/>
  <c r="M27" i="2"/>
  <c r="D9" i="1" l="1"/>
  <c r="E9" i="1" s="1"/>
  <c r="E22" i="2" l="1"/>
  <c r="F8" i="3" l="1"/>
  <c r="M16" i="2"/>
  <c r="F9" i="3" l="1"/>
  <c r="O65" i="3" l="1"/>
  <c r="E96" i="3" l="1"/>
  <c r="E95" i="3" s="1"/>
  <c r="E64" i="3"/>
  <c r="J11" i="1" l="1"/>
  <c r="J17" i="1"/>
  <c r="E16" i="1"/>
  <c r="E48" i="2"/>
  <c r="E47" i="2" s="1"/>
  <c r="E103" i="3" l="1"/>
  <c r="E102" i="3" s="1"/>
  <c r="M49" i="2"/>
  <c r="O96" i="3"/>
  <c r="O95" i="3" s="1"/>
  <c r="F97" i="3"/>
  <c r="F96" i="3"/>
  <c r="F95" i="3"/>
  <c r="O101" i="3"/>
  <c r="F104" i="3"/>
  <c r="F105" i="3"/>
  <c r="O105" i="3"/>
  <c r="O104" i="3"/>
  <c r="O99" i="3" l="1"/>
  <c r="O98" i="3" s="1"/>
  <c r="F103" i="3"/>
  <c r="F102" i="3" s="1"/>
  <c r="O103" i="3"/>
  <c r="O102" i="3" s="1"/>
  <c r="E32" i="2"/>
  <c r="F32" i="2" s="1"/>
  <c r="F34" i="2"/>
  <c r="M31" i="2"/>
  <c r="F50" i="2"/>
  <c r="M40" i="2"/>
  <c r="M46" i="2"/>
  <c r="M50" i="2"/>
  <c r="E31" i="2" l="1"/>
  <c r="E5" i="2" s="1"/>
  <c r="M48" i="2"/>
  <c r="F31" i="2" l="1"/>
  <c r="O36" i="3"/>
  <c r="F48" i="2" l="1"/>
  <c r="J10" i="1" l="1"/>
  <c r="F36" i="2" l="1"/>
  <c r="F99" i="3"/>
  <c r="F98" i="3" s="1"/>
  <c r="F22" i="2"/>
  <c r="F29" i="2"/>
  <c r="F64" i="3"/>
  <c r="F38" i="3" l="1"/>
  <c r="F23" i="2" l="1"/>
  <c r="F59" i="3" l="1"/>
  <c r="F65" i="3" l="1"/>
  <c r="E30" i="3"/>
  <c r="E7" i="3" s="1"/>
  <c r="E6" i="3" s="1"/>
  <c r="F7" i="3" l="1"/>
  <c r="F49" i="2"/>
  <c r="F26" i="3" l="1"/>
  <c r="F28" i="2"/>
  <c r="F48" i="3" l="1"/>
  <c r="F62" i="3" l="1"/>
  <c r="F60" i="3"/>
  <c r="F37" i="2" l="1"/>
  <c r="F24" i="2" l="1"/>
  <c r="E15" i="1"/>
  <c r="E13" i="1"/>
  <c r="E14" i="1" l="1"/>
  <c r="F47" i="2"/>
  <c r="F35" i="2"/>
  <c r="F28" i="3" l="1"/>
  <c r="F66" i="3" l="1"/>
  <c r="F6" i="3" l="1"/>
  <c r="F5" i="2"/>
  <c r="F31" i="3"/>
  <c r="J12" i="1"/>
  <c r="J13" i="1"/>
  <c r="J14" i="1"/>
  <c r="J15" i="1"/>
  <c r="J18" i="1"/>
  <c r="J19" i="1"/>
  <c r="E12" i="1"/>
  <c r="M38" i="2" l="1"/>
  <c r="F33" i="3" l="1"/>
  <c r="F30" i="3" s="1"/>
  <c r="F53" i="3"/>
  <c r="F61" i="3"/>
  <c r="M25" i="2" l="1"/>
  <c r="M24" i="2" l="1"/>
  <c r="M23" i="2" s="1"/>
  <c r="O64" i="3" l="1"/>
  <c r="M30" i="2"/>
  <c r="M28" i="2" s="1"/>
  <c r="M22" i="2" s="1"/>
  <c r="M47" i="2"/>
  <c r="M42" i="2"/>
  <c r="M39" i="2"/>
  <c r="M37" i="2" l="1"/>
  <c r="M36" i="2"/>
  <c r="M35" i="2" s="1"/>
  <c r="M5" i="2" s="1"/>
  <c r="O61" i="3"/>
  <c r="O60" i="3" l="1"/>
  <c r="O63" i="3"/>
  <c r="O59" i="3" s="1"/>
  <c r="O57" i="3"/>
  <c r="O56" i="3"/>
  <c r="O55" i="3"/>
  <c r="O52" i="3"/>
  <c r="O50" i="3"/>
  <c r="O33" i="3"/>
  <c r="O32" i="3"/>
  <c r="O31" i="3" s="1"/>
  <c r="O40" i="3"/>
  <c r="O39" i="3" s="1"/>
  <c r="O53" i="3" l="1"/>
  <c r="O48" i="3"/>
  <c r="O41" i="3"/>
  <c r="O30" i="3"/>
  <c r="O62" i="3"/>
  <c r="O58" i="3" s="1"/>
  <c r="O38" i="3" l="1"/>
  <c r="O8" i="3"/>
  <c r="O7" i="3" l="1"/>
  <c r="O6" i="3" s="1"/>
</calcChain>
</file>

<file path=xl/sharedStrings.xml><?xml version="1.0" encoding="utf-8"?>
<sst xmlns="http://schemas.openxmlformats.org/spreadsheetml/2006/main" count="398" uniqueCount="240">
  <si>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</si>
  <si>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</si>
  <si>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</si>
  <si>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</si>
  <si>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</si>
  <si>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</si>
  <si>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</si>
  <si>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</si>
  <si>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</si>
  <si>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</si>
  <si>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</si>
  <si>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</si>
  <si>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</si>
  <si>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</si>
  <si>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</si>
  <si>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</si>
  <si>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</si>
  <si>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</si>
  <si>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</si>
  <si>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</si>
  <si>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</si>
  <si>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</si>
  <si>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</si>
  <si>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</si>
  <si>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</si>
  <si>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</si>
  <si>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</si>
  <si>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</si>
  <si>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</si>
  <si>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</si>
  <si>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</si>
  <si>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</si>
  <si>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</si>
  <si>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</si>
  <si>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</si>
  <si>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</si>
  <si>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</si>
  <si>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</si>
  <si>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</si>
  <si>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</si>
  <si>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</si>
  <si>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</si>
  <si>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</si>
  <si>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</si>
  <si>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</si>
  <si>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</si>
  <si>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</si>
  <si>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</si>
  <si>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</si>
  <si>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</si>
  <si>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</si>
  <si>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</si>
  <si>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</si>
  <si>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</si>
  <si>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</si>
  <si>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</si>
  <si>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</si>
  <si>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</si>
  <si>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</si>
  <si>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</si>
  <si>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</si>
  <si>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</si>
  <si>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</si>
  <si>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</si>
  <si>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</si>
  <si>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</si>
  <si>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</si>
  <si>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</si>
  <si>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</si>
  <si>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</si>
  <si>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</si>
  <si>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</si>
  <si>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</si>
  <si>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</si>
  <si>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</si>
  <si>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</si>
  <si>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</si>
  <si>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</si>
  <si>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</si>
  <si>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</si>
  <si>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이   월   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</si>
  <si>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</si>
  <si>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</si>
  <si>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</si>
  <si>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</si>
  <si>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</si>
  <si>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</si>
  <si>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</si>
  <si>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</si>
  <si>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</si>
  <si>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</si>
  <si>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</si>
  <si>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</si>
  <si>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</si>
  <si>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</si>
  <si>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일반사업비</t>
    <phoneticPr fontId="1" type="noConversion"/>
  </si>
  <si>
    <t xml:space="preserve"> 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</si>
  <si>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</si>
  <si>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</si>
  <si>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</si>
  <si>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</si>
  <si>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</si>
  <si>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</si>
  <si>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</si>
  <si>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</si>
  <si>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</si>
  <si>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</si>
  <si>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</si>
  <si>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</si>
  <si>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</si>
  <si>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*</t>
    <phoneticPr fontId="1" type="noConversion"/>
  </si>
  <si>
    <t>=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</si>
  <si>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</si>
  <si>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</si>
  <si>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</si>
  <si>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</si>
  <si>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>비지정후원금</t>
    <phoneticPr fontId="1" type="noConversion"/>
  </si>
  <si>
    <t>소계</t>
    <phoneticPr fontId="1" type="noConversion"/>
  </si>
  <si>
    <t>회원사업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</si>
  <si>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</si>
  <si>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</si>
  <si>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</si>
  <si>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</si>
  <si>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</si>
  <si>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</si>
  <si>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</si>
  <si>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</si>
  <si>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</si>
  <si>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</si>
  <si>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</si>
  <si>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</si>
  <si>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</si>
  <si>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</si>
  <si>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</si>
  <si>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</si>
  <si>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</si>
  <si>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</si>
  <si>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</si>
  <si>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</si>
  <si>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</si>
  <si>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</si>
  <si>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</si>
  <si>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=</t>
    <phoneticPr fontId="1" type="noConversion"/>
  </si>
  <si>
    <t>*</t>
    <phoneticPr fontId="1" type="noConversion"/>
  </si>
  <si>
    <t>=</t>
    <phoneticPr fontId="1" type="noConversion"/>
  </si>
  <si>
    <t>예비비 
및 기타</t>
    <phoneticPr fontId="1" type="noConversion"/>
  </si>
  <si>
    <t>(시민이 운영하는 복지법인 우리마을)</t>
    <phoneticPr fontId="1" type="noConversion"/>
  </si>
  <si>
    <t>소규모마을공동시설골목빨래방운영비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</si>
  <si>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</si>
  <si>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</si>
  <si>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</si>
  <si>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</si>
  <si>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</si>
  <si>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</si>
  <si>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</si>
  <si>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</si>
  <si>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</si>
  <si>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</si>
  <si>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전   출   금</t>
    <phoneticPr fontId="1" type="noConversion"/>
  </si>
  <si>
    <t>전   출   금</t>
    <phoneticPr fontId="1" type="noConversion"/>
  </si>
  <si>
    <t>모델 확산 및 평가</t>
    <phoneticPr fontId="1" type="noConversion"/>
  </si>
  <si>
    <t>정기후원</t>
    <phoneticPr fontId="1" type="noConversion"/>
  </si>
  <si>
    <t>소모품비</t>
    <phoneticPr fontId="1" type="noConversion"/>
  </si>
  <si>
    <t>고령자 대안가족 자활공동체</t>
    <phoneticPr fontId="1" type="noConversion"/>
  </si>
  <si>
    <t>○ 고령자 대안가족 자활공동체</t>
    <phoneticPr fontId="1" type="noConversion"/>
  </si>
  <si>
    <t>역량강화</t>
    <phoneticPr fontId="1" type="noConversion"/>
  </si>
  <si>
    <t>소규모마을공동시설 골목빨래방</t>
    <phoneticPr fontId="1" type="noConversion"/>
  </si>
  <si>
    <t>○ 소규모마을공동시설골목빨래방</t>
    <phoneticPr fontId="1" type="noConversion"/>
  </si>
  <si>
    <t>조직 역량강화</t>
    <phoneticPr fontId="1" type="noConversion"/>
  </si>
  <si>
    <t>법인 홈페이지 운영</t>
    <phoneticPr fontId="1" type="noConversion"/>
  </si>
  <si>
    <t>○ 조직 역량강화</t>
    <phoneticPr fontId="1" type="noConversion"/>
  </si>
  <si>
    <t>CMS 관리</t>
    <phoneticPr fontId="1" type="noConversion"/>
  </si>
  <si>
    <t>직원교육 및 워크숍</t>
    <phoneticPr fontId="1" type="noConversion"/>
  </si>
  <si>
    <r>
      <t>1.</t>
    </r>
    <r>
      <rPr>
        <b/>
        <sz val="14"/>
        <rFont val="굴림체"/>
        <family val="3"/>
        <charset val="129"/>
      </rPr>
      <t xml:space="preserve"> 총괄표</t>
    </r>
    <phoneticPr fontId="1" type="noConversion"/>
  </si>
  <si>
    <t>2. 세입명세서</t>
    <phoneticPr fontId="1" type="noConversion"/>
  </si>
  <si>
    <t>3. 세출명세서</t>
    <phoneticPr fontId="1" type="noConversion"/>
  </si>
  <si>
    <t>다과비</t>
    <phoneticPr fontId="1" type="noConversion"/>
  </si>
  <si>
    <t>소       계</t>
    <phoneticPr fontId="1" type="noConversion"/>
  </si>
  <si>
    <t>시군구보조금</t>
    <phoneticPr fontId="1" type="noConversion"/>
  </si>
  <si>
    <t>전년도 이월금</t>
    <phoneticPr fontId="1" type="noConversion"/>
  </si>
  <si>
    <t>산출기초(단위:원)</t>
    <phoneticPr fontId="1" type="noConversion"/>
  </si>
  <si>
    <t>2019,2020년도 미지급 퇴직금 및 퇴직적립금</t>
    <phoneticPr fontId="1" type="noConversion"/>
  </si>
  <si>
    <t>계</t>
    <phoneticPr fontId="1" type="noConversion"/>
  </si>
  <si>
    <t>2020년도 팀장 미지급 급여</t>
    <phoneticPr fontId="1" type="noConversion"/>
  </si>
  <si>
    <t>예비비및기타</t>
  </si>
  <si>
    <t>예비비및기타</t>
    <phoneticPr fontId="1" type="noConversion"/>
  </si>
  <si>
    <t>고령자 대안가족 자활공동체</t>
    <phoneticPr fontId="1" type="noConversion"/>
  </si>
  <si>
    <t>기업 및 단체후원</t>
    <phoneticPr fontId="1" type="noConversion"/>
  </si>
  <si>
    <t>남구종합사회복지관 시설전출금</t>
    <phoneticPr fontId="1" type="noConversion"/>
  </si>
  <si>
    <t>도란도란하우스운영비</t>
    <phoneticPr fontId="1" type="noConversion"/>
  </si>
  <si>
    <t>기타보조금</t>
    <phoneticPr fontId="1" type="noConversion"/>
  </si>
  <si>
    <t>시도보조금</t>
    <phoneticPr fontId="1" type="noConversion"/>
  </si>
  <si>
    <t>사업수입</t>
    <phoneticPr fontId="1" type="noConversion"/>
  </si>
  <si>
    <t>소규모마을공동시설골목빨래방사업수입</t>
    <phoneticPr fontId="1" type="noConversion"/>
  </si>
  <si>
    <t>소규모마을공동시설골목빨래방사업수입</t>
    <phoneticPr fontId="1" type="noConversion"/>
  </si>
  <si>
    <t>일시후원</t>
    <phoneticPr fontId="1" type="noConversion"/>
  </si>
  <si>
    <t>재산수입</t>
    <phoneticPr fontId="1" type="noConversion"/>
  </si>
  <si>
    <t>기본재산수입</t>
    <phoneticPr fontId="1" type="noConversion"/>
  </si>
  <si>
    <t>기타수입</t>
    <phoneticPr fontId="1" type="noConversion"/>
  </si>
  <si>
    <t>명</t>
    <phoneticPr fontId="1" type="noConversion"/>
  </si>
  <si>
    <t>사회복지실습지도수입비</t>
    <phoneticPr fontId="1" type="noConversion"/>
  </si>
  <si>
    <t>이월금(도란도란하우스보조금)</t>
    <phoneticPr fontId="1" type="noConversion"/>
  </si>
  <si>
    <t>이월금(대안가족자부담)</t>
    <phoneticPr fontId="1" type="noConversion"/>
  </si>
  <si>
    <t>형성지원</t>
    <phoneticPr fontId="1" type="noConversion"/>
  </si>
  <si>
    <t>생활지원</t>
    <phoneticPr fontId="1" type="noConversion"/>
  </si>
  <si>
    <t>인건비</t>
    <phoneticPr fontId="1" type="noConversion"/>
  </si>
  <si>
    <t>임대료</t>
    <phoneticPr fontId="1" type="noConversion"/>
  </si>
  <si>
    <t>입주자 욕구 조사 및 만족도 조사</t>
    <phoneticPr fontId="1" type="noConversion"/>
  </si>
  <si>
    <t>이월금(골목빨래방사업수입)</t>
    <phoneticPr fontId="1" type="noConversion"/>
  </si>
  <si>
    <t>*</t>
    <phoneticPr fontId="1" type="noConversion"/>
  </si>
  <si>
    <t>4대보험</t>
    <phoneticPr fontId="1" type="noConversion"/>
  </si>
  <si>
    <t>=</t>
  </si>
  <si>
    <t>도란도란하우스 퇴소비용</t>
    <phoneticPr fontId="1" type="noConversion"/>
  </si>
  <si>
    <t>2022년도 퇴직금 및 퇴직적립금</t>
    <phoneticPr fontId="1" type="noConversion"/>
  </si>
  <si>
    <t>8</t>
    <phoneticPr fontId="1" type="noConversion"/>
  </si>
  <si>
    <t>잡지출</t>
    <phoneticPr fontId="1" type="noConversion"/>
  </si>
  <si>
    <t>1</t>
    <phoneticPr fontId="1" type="noConversion"/>
  </si>
  <si>
    <t>년</t>
    <phoneticPr fontId="1" type="noConversion"/>
  </si>
  <si>
    <t>○ 도란도란하우스운영사업</t>
    <phoneticPr fontId="1" type="noConversion"/>
  </si>
  <si>
    <t>도란도란하우스운영사업수입</t>
    <phoneticPr fontId="1" type="noConversion"/>
  </si>
  <si>
    <t>사회복지실습    지도수입</t>
    <phoneticPr fontId="1" type="noConversion"/>
  </si>
  <si>
    <t>도란도란하우스운영사업임대료</t>
    <phoneticPr fontId="1" type="noConversion"/>
  </si>
  <si>
    <t>도란도란하우스운영사업관리비</t>
    <phoneticPr fontId="1" type="noConversion"/>
  </si>
  <si>
    <t>도란도란 하우스 통합돌봄 프로그램 운영</t>
    <phoneticPr fontId="1" type="noConversion"/>
  </si>
  <si>
    <t>도란도란 하우스 운영 지원</t>
    <phoneticPr fontId="1" type="noConversion"/>
  </si>
  <si>
    <t>도란도란 빨래터 운영</t>
    <phoneticPr fontId="1" type="noConversion"/>
  </si>
  <si>
    <t>2022년 본예산</t>
    <phoneticPr fontId="1" type="noConversion"/>
  </si>
  <si>
    <t>이월금(도란도란하우스운영비)</t>
    <phoneticPr fontId="1" type="noConversion"/>
  </si>
  <si>
    <t>도란도란하우스운영</t>
    <phoneticPr fontId="1" type="noConversion"/>
  </si>
  <si>
    <t>사무국장</t>
    <phoneticPr fontId="1" type="noConversion"/>
  </si>
  <si>
    <t>팀장</t>
    <phoneticPr fontId="1" type="noConversion"/>
  </si>
  <si>
    <t>대리</t>
    <phoneticPr fontId="1" type="noConversion"/>
  </si>
  <si>
    <t>사회복지사</t>
    <phoneticPr fontId="1" type="noConversion"/>
  </si>
  <si>
    <t>활동가</t>
    <phoneticPr fontId="1" type="noConversion"/>
  </si>
  <si>
    <t>도란도란하우스운영사업보증금</t>
    <phoneticPr fontId="1" type="noConversion"/>
  </si>
  <si>
    <t>육아휴직 노동부지원금</t>
    <phoneticPr fontId="1" type="noConversion"/>
  </si>
  <si>
    <t>2022년도 제1차 세입 세출 추가경정예산</t>
    <phoneticPr fontId="1" type="noConversion"/>
  </si>
  <si>
    <t>제1차 추가경정예산</t>
    <phoneticPr fontId="1" type="noConversion"/>
  </si>
  <si>
    <t xml:space="preserve">제1차 추가경정    예산       </t>
    <phoneticPr fontId="1" type="noConversion"/>
  </si>
  <si>
    <t>제1차 추가경정   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</si>
</sst>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5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1"/>
      <color rgb="FFFF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89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53" xfId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3" borderId="18" xfId="0" applyNumberFormat="1" applyFont="1" applyFill="1" applyBorder="1" applyAlignment="1">
      <alignment vertical="center"/>
    </xf>
    <xf numFmtId="176" fontId="6" fillId="3" borderId="2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horizontal="left" vertical="center"/>
    </xf>
    <xf numFmtId="41" fontId="4" fillId="4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0" fontId="4" fillId="4" borderId="26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176" fontId="8" fillId="4" borderId="24" xfId="0" applyNumberFormat="1" applyFont="1" applyFill="1" applyBorder="1" applyAlignment="1">
      <alignment vertical="center"/>
    </xf>
    <xf numFmtId="41" fontId="8" fillId="4" borderId="24" xfId="1" applyFont="1" applyFill="1" applyBorder="1">
      <alignment vertical="center"/>
    </xf>
    <xf numFmtId="41" fontId="4" fillId="4" borderId="24" xfId="1" applyFont="1" applyFill="1" applyBorder="1">
      <alignment vertical="center"/>
    </xf>
    <xf numFmtId="49" fontId="8" fillId="4" borderId="24" xfId="1" applyNumberFormat="1" applyFont="1" applyFill="1" applyBorder="1" applyAlignment="1">
      <alignment horizontal="right" vertical="center"/>
    </xf>
    <xf numFmtId="41" fontId="8" fillId="4" borderId="24" xfId="1" applyFont="1" applyFill="1" applyBorder="1" applyAlignment="1">
      <alignment horizontal="center" vertical="center"/>
    </xf>
    <xf numFmtId="41" fontId="8" fillId="4" borderId="29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18" xfId="0" applyNumberFormat="1" applyFont="1" applyFill="1" applyBorder="1" applyAlignment="1">
      <alignment horizontal="left" vertical="center"/>
    </xf>
    <xf numFmtId="178" fontId="8" fillId="4" borderId="21" xfId="0" applyNumberFormat="1" applyFont="1" applyFill="1" applyBorder="1" applyAlignment="1">
      <alignment horizontal="right" vertical="center"/>
    </xf>
    <xf numFmtId="178" fontId="8" fillId="4" borderId="23" xfId="0" applyNumberFormat="1" applyFont="1" applyFill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6" fillId="3" borderId="2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24" xfId="0" applyNumberFormat="1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180" fontId="4" fillId="4" borderId="29" xfId="0" applyNumberFormat="1" applyFont="1" applyFill="1" applyBorder="1" applyAlignment="1">
      <alignment vertical="center"/>
    </xf>
    <xf numFmtId="41" fontId="8" fillId="4" borderId="0" xfId="1" applyFont="1" applyFill="1" applyBorder="1">
      <alignment vertical="center"/>
    </xf>
    <xf numFmtId="49" fontId="8" fillId="4" borderId="0" xfId="1" applyNumberFormat="1" applyFont="1" applyFill="1" applyBorder="1" applyAlignment="1">
      <alignment horizontal="right" vertical="center"/>
    </xf>
    <xf numFmtId="41" fontId="8" fillId="4" borderId="0" xfId="1" applyFont="1" applyFill="1" applyBorder="1" applyAlignment="1">
      <alignment horizontal="center" vertical="center"/>
    </xf>
    <xf numFmtId="41" fontId="8" fillId="4" borderId="26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0" xfId="0" applyNumberFormat="1" applyFont="1" applyFill="1" applyBorder="1" applyAlignment="1">
      <alignment horizontal="left" vertical="center"/>
    </xf>
    <xf numFmtId="3" fontId="12" fillId="3" borderId="20" xfId="0" applyNumberFormat="1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6" fillId="3" borderId="20" xfId="0" applyFont="1" applyFill="1" applyBorder="1">
      <alignment vertical="center"/>
    </xf>
    <xf numFmtId="49" fontId="12" fillId="3" borderId="20" xfId="0" applyNumberFormat="1" applyFont="1" applyFill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 wrapText="1"/>
    </xf>
    <xf numFmtId="180" fontId="6" fillId="3" borderId="5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right" vertical="center" wrapText="1"/>
    </xf>
    <xf numFmtId="176" fontId="6" fillId="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176" fontId="4" fillId="4" borderId="24" xfId="0" applyNumberFormat="1" applyFont="1" applyFill="1" applyBorder="1" applyAlignment="1">
      <alignment horizontal="left" vertical="center"/>
    </xf>
    <xf numFmtId="41" fontId="4" fillId="4" borderId="24" xfId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4" fillId="3" borderId="20" xfId="0" applyNumberFormat="1" applyFont="1" applyFill="1" applyBorder="1" applyAlignment="1">
      <alignment vertical="center"/>
    </xf>
    <xf numFmtId="49" fontId="14" fillId="3" borderId="20" xfId="0" applyNumberFormat="1" applyFont="1" applyFill="1" applyBorder="1" applyAlignment="1">
      <alignment horizontal="right" vertical="center"/>
    </xf>
    <xf numFmtId="176" fontId="14" fillId="3" borderId="20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lef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/>
    </xf>
    <xf numFmtId="41" fontId="8" fillId="4" borderId="0" xfId="1" applyFont="1" applyFill="1" applyBorder="1" applyAlignment="1">
      <alignment horizontal="left" vertical="center"/>
    </xf>
    <xf numFmtId="41" fontId="8" fillId="4" borderId="22" xfId="1" applyFont="1" applyFill="1" applyBorder="1" applyAlignment="1">
      <alignment horizontal="left" vertical="center"/>
    </xf>
    <xf numFmtId="41" fontId="8" fillId="4" borderId="20" xfId="1" applyFont="1" applyFill="1" applyBorder="1">
      <alignment vertical="center"/>
    </xf>
    <xf numFmtId="41" fontId="8" fillId="4" borderId="20" xfId="1" applyFont="1" applyFill="1" applyBorder="1" applyAlignment="1">
      <alignment horizontal="left" vertical="center"/>
    </xf>
    <xf numFmtId="41" fontId="8" fillId="0" borderId="0" xfId="1" applyFont="1" applyFill="1" applyBorder="1" applyAlignment="1">
      <alignment vertical="center"/>
    </xf>
    <xf numFmtId="41" fontId="8" fillId="0" borderId="0" xfId="1" applyFont="1" applyFill="1" applyBorder="1">
      <alignment vertical="center"/>
    </xf>
    <xf numFmtId="0" fontId="8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80" fontId="8" fillId="0" borderId="27" xfId="0" applyNumberFormat="1" applyFont="1" applyBorder="1" applyAlignment="1">
      <alignment vertical="center"/>
    </xf>
    <xf numFmtId="176" fontId="12" fillId="3" borderId="4" xfId="0" applyNumberFormat="1" applyFont="1" applyFill="1" applyBorder="1" applyAlignment="1">
      <alignment horizontal="center" vertical="center"/>
    </xf>
    <xf numFmtId="178" fontId="12" fillId="3" borderId="19" xfId="0" applyNumberFormat="1" applyFont="1" applyFill="1" applyBorder="1" applyAlignment="1">
      <alignment horizontal="right" vertical="center" wrapText="1"/>
    </xf>
    <xf numFmtId="180" fontId="12" fillId="3" borderId="2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 applyAlignment="1">
      <alignment vertical="center"/>
    </xf>
    <xf numFmtId="176" fontId="12" fillId="3" borderId="20" xfId="0" applyNumberFormat="1" applyFont="1" applyFill="1" applyBorder="1" applyAlignment="1">
      <alignment horizontal="left" vertical="center"/>
    </xf>
    <xf numFmtId="178" fontId="4" fillId="2" borderId="59" xfId="0" applyNumberFormat="1" applyFont="1" applyFill="1" applyBorder="1" applyAlignment="1">
      <alignment horizontal="center" vertical="center"/>
    </xf>
    <xf numFmtId="49" fontId="4" fillId="4" borderId="0" xfId="1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right" vertical="center"/>
    </xf>
    <xf numFmtId="180" fontId="4" fillId="4" borderId="14" xfId="0" applyNumberFormat="1" applyFont="1" applyFill="1" applyBorder="1" applyAlignment="1">
      <alignment horizontal="right" vertical="center" wrapText="1"/>
    </xf>
    <xf numFmtId="0" fontId="0" fillId="4" borderId="0" xfId="0" applyFill="1">
      <alignment vertical="center"/>
    </xf>
    <xf numFmtId="176" fontId="8" fillId="5" borderId="0" xfId="0" applyNumberFormat="1" applyFont="1" applyFill="1" applyBorder="1" applyAlignment="1">
      <alignment horizontal="left" vertical="center"/>
    </xf>
    <xf numFmtId="178" fontId="8" fillId="5" borderId="0" xfId="0" applyNumberFormat="1" applyFont="1" applyFill="1" applyBorder="1" applyAlignment="1">
      <alignment horizontal="right" vertical="center"/>
    </xf>
    <xf numFmtId="178" fontId="8" fillId="5" borderId="2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righ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3" fontId="4" fillId="0" borderId="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lef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4" fillId="0" borderId="26" xfId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>
      <alignment vertical="center"/>
    </xf>
    <xf numFmtId="180" fontId="8" fillId="0" borderId="26" xfId="0" applyNumberFormat="1" applyFont="1" applyFill="1" applyBorder="1">
      <alignment vertical="center"/>
    </xf>
    <xf numFmtId="49" fontId="8" fillId="0" borderId="0" xfId="1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26" xfId="1" applyFont="1" applyFill="1" applyBorder="1">
      <alignment vertical="center"/>
    </xf>
    <xf numFmtId="176" fontId="4" fillId="0" borderId="20" xfId="0" applyNumberFormat="1" applyFont="1" applyFill="1" applyBorder="1" applyAlignment="1">
      <alignment horizontal="left" vertical="center"/>
    </xf>
    <xf numFmtId="3" fontId="8" fillId="0" borderId="20" xfId="0" applyNumberFormat="1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49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180" fontId="8" fillId="0" borderId="27" xfId="0" applyNumberFormat="1" applyFont="1" applyFill="1" applyBorder="1">
      <alignment vertical="center"/>
    </xf>
    <xf numFmtId="176" fontId="8" fillId="0" borderId="20" xfId="0" applyNumberFormat="1" applyFont="1" applyFill="1" applyBorder="1" applyAlignment="1">
      <alignment horizontal="left" vertical="center"/>
    </xf>
    <xf numFmtId="176" fontId="8" fillId="0" borderId="12" xfId="0" applyNumberFormat="1" applyFont="1" applyFill="1" applyBorder="1" applyAlignment="1">
      <alignment horizontal="left" vertical="center"/>
    </xf>
    <xf numFmtId="3" fontId="8" fillId="0" borderId="28" xfId="0" applyNumberFormat="1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4" fillId="0" borderId="28" xfId="0" applyFont="1" applyFill="1" applyBorder="1">
      <alignment vertical="center"/>
    </xf>
    <xf numFmtId="49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180" fontId="8" fillId="0" borderId="30" xfId="0" applyNumberFormat="1" applyFont="1" applyFill="1" applyBorder="1">
      <alignment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 wrapText="1"/>
    </xf>
    <xf numFmtId="178" fontId="8" fillId="0" borderId="14" xfId="0" applyNumberFormat="1" applyFont="1" applyBorder="1" applyAlignment="1">
      <alignment horizontal="right" vertical="center" wrapText="1"/>
    </xf>
    <xf numFmtId="178" fontId="8" fillId="0" borderId="27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2" fillId="4" borderId="0" xfId="0" applyNumberFormat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180" fontId="4" fillId="4" borderId="15" xfId="0" applyNumberFormat="1" applyFont="1" applyFill="1" applyBorder="1" applyAlignment="1">
      <alignment horizontal="right" vertical="center" wrapText="1"/>
    </xf>
    <xf numFmtId="176" fontId="8" fillId="3" borderId="21" xfId="0" applyNumberFormat="1" applyFont="1" applyFill="1" applyBorder="1" applyAlignment="1">
      <alignment horizontal="left" vertical="center"/>
    </xf>
    <xf numFmtId="178" fontId="4" fillId="5" borderId="0" xfId="0" applyNumberFormat="1" applyFont="1" applyFill="1" applyBorder="1" applyAlignment="1">
      <alignment horizontal="right" vertical="center"/>
    </xf>
    <xf numFmtId="178" fontId="8" fillId="5" borderId="21" xfId="0" applyNumberFormat="1" applyFont="1" applyFill="1" applyBorder="1" applyAlignment="1">
      <alignment horizontal="right" vertical="center"/>
    </xf>
    <xf numFmtId="178" fontId="8" fillId="5" borderId="23" xfId="0" applyNumberFormat="1" applyFont="1" applyFill="1" applyBorder="1" applyAlignment="1">
      <alignment horizontal="right" vertical="center"/>
    </xf>
    <xf numFmtId="41" fontId="4" fillId="5" borderId="0" xfId="1" applyFont="1" applyFill="1" applyBorder="1" applyAlignment="1">
      <alignment horizontal="left" vertical="center"/>
    </xf>
    <xf numFmtId="41" fontId="4" fillId="5" borderId="0" xfId="1" applyFont="1" applyFill="1" applyBorder="1">
      <alignment vertical="center"/>
    </xf>
    <xf numFmtId="41" fontId="4" fillId="5" borderId="0" xfId="1" applyFont="1" applyFill="1" applyBorder="1" applyAlignment="1">
      <alignment horizontal="right" vertical="center"/>
    </xf>
    <xf numFmtId="41" fontId="4" fillId="5" borderId="0" xfId="1" applyFont="1" applyFill="1" applyBorder="1" applyAlignment="1">
      <alignment horizontal="center" vertical="center"/>
    </xf>
    <xf numFmtId="41" fontId="4" fillId="5" borderId="26" xfId="1" applyFont="1" applyFill="1" applyBorder="1">
      <alignment vertical="center"/>
    </xf>
    <xf numFmtId="41" fontId="8" fillId="5" borderId="0" xfId="1" applyFont="1" applyFill="1" applyBorder="1">
      <alignment vertical="center"/>
    </xf>
    <xf numFmtId="176" fontId="8" fillId="5" borderId="24" xfId="0" applyNumberFormat="1" applyFont="1" applyFill="1" applyBorder="1" applyAlignment="1">
      <alignment vertical="center"/>
    </xf>
    <xf numFmtId="41" fontId="8" fillId="5" borderId="24" xfId="1" applyFont="1" applyFill="1" applyBorder="1" applyAlignment="1">
      <alignment vertical="center"/>
    </xf>
    <xf numFmtId="0" fontId="8" fillId="5" borderId="24" xfId="0" applyFont="1" applyFill="1" applyBorder="1">
      <alignment vertical="center"/>
    </xf>
    <xf numFmtId="0" fontId="4" fillId="5" borderId="24" xfId="0" applyFont="1" applyFill="1" applyBorder="1">
      <alignment vertical="center"/>
    </xf>
    <xf numFmtId="49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41" fontId="4" fillId="5" borderId="26" xfId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vertical="center"/>
    </xf>
    <xf numFmtId="3" fontId="4" fillId="5" borderId="0" xfId="0" applyNumberFormat="1" applyFont="1" applyFill="1" applyBorder="1">
      <alignment vertical="center"/>
    </xf>
    <xf numFmtId="0" fontId="4" fillId="5" borderId="0" xfId="0" applyFont="1" applyFill="1" applyBorder="1">
      <alignment vertical="center"/>
    </xf>
    <xf numFmtId="49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180" fontId="4" fillId="5" borderId="26" xfId="0" applyNumberFormat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8" fillId="5" borderId="19" xfId="0" applyNumberFormat="1" applyFont="1" applyFill="1" applyBorder="1" applyAlignment="1">
      <alignment horizontal="left" vertical="center"/>
    </xf>
    <xf numFmtId="178" fontId="8" fillId="5" borderId="27" xfId="0" applyNumberFormat="1" applyFont="1" applyFill="1" applyBorder="1" applyAlignment="1">
      <alignment horizontal="right" vertical="center"/>
    </xf>
    <xf numFmtId="176" fontId="8" fillId="5" borderId="14" xfId="0" applyNumberFormat="1" applyFont="1" applyFill="1" applyBorder="1" applyAlignment="1">
      <alignment horizontal="left" vertical="center"/>
    </xf>
    <xf numFmtId="178" fontId="8" fillId="5" borderId="24" xfId="0" applyNumberFormat="1" applyFont="1" applyFill="1" applyBorder="1" applyAlignment="1">
      <alignment horizontal="right" vertical="center"/>
    </xf>
    <xf numFmtId="178" fontId="8" fillId="5" borderId="29" xfId="0" applyNumberFormat="1" applyFont="1" applyFill="1" applyBorder="1" applyAlignment="1">
      <alignment horizontal="right" vertical="center"/>
    </xf>
    <xf numFmtId="176" fontId="4" fillId="5" borderId="14" xfId="0" applyNumberFormat="1" applyFont="1" applyFill="1" applyBorder="1" applyAlignment="1">
      <alignment horizontal="left" vertical="center"/>
    </xf>
    <xf numFmtId="178" fontId="4" fillId="5" borderId="26" xfId="0" applyNumberFormat="1" applyFont="1" applyFill="1" applyBorder="1" applyAlignment="1">
      <alignment horizontal="right" vertical="center"/>
    </xf>
    <xf numFmtId="178" fontId="8" fillId="5" borderId="26" xfId="0" applyNumberFormat="1" applyFont="1" applyFill="1" applyBorder="1" applyAlignment="1">
      <alignment vertical="center"/>
    </xf>
    <xf numFmtId="41" fontId="8" fillId="0" borderId="0" xfId="1" applyFont="1" applyFill="1" applyBorder="1" applyAlignment="1">
      <alignment horizontal="left" vertical="center"/>
    </xf>
    <xf numFmtId="41" fontId="4" fillId="0" borderId="0" xfId="1" applyFont="1" applyFill="1" applyBorder="1" applyAlignment="1">
      <alignment horizontal="right" vertical="center"/>
    </xf>
    <xf numFmtId="41" fontId="8" fillId="0" borderId="22" xfId="1" applyFont="1" applyFill="1" applyBorder="1" applyAlignment="1">
      <alignment horizontal="left" vertical="center"/>
    </xf>
    <xf numFmtId="0" fontId="8" fillId="5" borderId="0" xfId="0" applyFont="1" applyFill="1" applyBorder="1">
      <alignment vertical="center"/>
    </xf>
    <xf numFmtId="41" fontId="4" fillId="5" borderId="26" xfId="1" applyFont="1" applyFill="1" applyBorder="1" applyAlignment="1">
      <alignment horizontal="right" vertical="center"/>
    </xf>
    <xf numFmtId="41" fontId="8" fillId="5" borderId="0" xfId="1" applyFont="1" applyFill="1" applyBorder="1" applyAlignment="1">
      <alignment horizontal="right" vertical="center"/>
    </xf>
    <xf numFmtId="176" fontId="8" fillId="5" borderId="0" xfId="0" applyNumberFormat="1" applyFont="1" applyFill="1" applyBorder="1" applyAlignment="1">
      <alignment vertical="center"/>
    </xf>
    <xf numFmtId="176" fontId="4" fillId="5" borderId="20" xfId="0" applyNumberFormat="1" applyFont="1" applyFill="1" applyBorder="1" applyAlignment="1">
      <alignment horizontal="left" vertical="center"/>
    </xf>
    <xf numFmtId="3" fontId="8" fillId="5" borderId="20" xfId="0" applyNumberFormat="1" applyFont="1" applyFill="1" applyBorder="1">
      <alignment vertical="center"/>
    </xf>
    <xf numFmtId="0" fontId="8" fillId="5" borderId="20" xfId="0" applyFont="1" applyFill="1" applyBorder="1">
      <alignment vertical="center"/>
    </xf>
    <xf numFmtId="0" fontId="4" fillId="5" borderId="20" xfId="0" applyFont="1" applyFill="1" applyBorder="1">
      <alignment vertical="center"/>
    </xf>
    <xf numFmtId="49" fontId="8" fillId="5" borderId="20" xfId="0" applyNumberFormat="1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180" fontId="8" fillId="5" borderId="27" xfId="0" applyNumberFormat="1" applyFont="1" applyFill="1" applyBorder="1">
      <alignment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left" vertical="center"/>
    </xf>
    <xf numFmtId="176" fontId="8" fillId="5" borderId="18" xfId="0" applyNumberFormat="1" applyFont="1" applyFill="1" applyBorder="1" applyAlignment="1">
      <alignment horizontal="left" vertical="center"/>
    </xf>
    <xf numFmtId="176" fontId="8" fillId="5" borderId="21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tabSelected="1" zoomScale="85" zoomScaleNormal="85" workbookViewId="0">
      <selection activeCell="C27" sqref="C27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58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529" t="s">
        <v>236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22.5" x14ac:dyDescent="0.15">
      <c r="A3" s="534" t="s">
        <v>146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x14ac:dyDescent="0.15">
      <c r="C4" s="60"/>
    </row>
    <row r="5" spans="1:10" ht="18.75" x14ac:dyDescent="0.15">
      <c r="A5" s="535" t="s">
        <v>173</v>
      </c>
      <c r="B5" s="535"/>
      <c r="C5" s="535"/>
    </row>
    <row r="6" spans="1:10" ht="15" thickBot="1" x14ac:dyDescent="0.2">
      <c r="A6" s="530" t="s">
        <v>17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ht="27.75" customHeight="1" x14ac:dyDescent="0.15">
      <c r="A7" s="531" t="s">
        <v>19</v>
      </c>
      <c r="B7" s="532"/>
      <c r="C7" s="532"/>
      <c r="D7" s="532"/>
      <c r="E7" s="532"/>
      <c r="F7" s="532" t="s">
        <v>18</v>
      </c>
      <c r="G7" s="532"/>
      <c r="H7" s="532"/>
      <c r="I7" s="532"/>
      <c r="J7" s="533"/>
    </row>
    <row r="8" spans="1:10" ht="40.5" customHeight="1" thickBot="1" x14ac:dyDescent="0.2">
      <c r="A8" s="45" t="s">
        <v>0</v>
      </c>
      <c r="B8" s="46" t="s">
        <v>1</v>
      </c>
      <c r="C8" s="61" t="s">
        <v>226</v>
      </c>
      <c r="D8" s="176" t="s">
        <v>237</v>
      </c>
      <c r="E8" s="62" t="s">
        <v>2</v>
      </c>
      <c r="F8" s="46" t="s">
        <v>0</v>
      </c>
      <c r="G8" s="46" t="s">
        <v>1</v>
      </c>
      <c r="H8" s="61" t="s">
        <v>226</v>
      </c>
      <c r="I8" s="176" t="s">
        <v>237</v>
      </c>
      <c r="J8" s="386" t="s">
        <v>2</v>
      </c>
    </row>
    <row r="9" spans="1:10" ht="27.75" customHeight="1" thickBot="1" x14ac:dyDescent="0.2">
      <c r="A9" s="527" t="s">
        <v>26</v>
      </c>
      <c r="B9" s="528"/>
      <c r="C9" s="7">
        <f>SUM(C10:C16)</f>
        <v>587518</v>
      </c>
      <c r="D9" s="7">
        <f>SUM(D10:D16)</f>
        <v>601956</v>
      </c>
      <c r="E9" s="93">
        <f>D9-C9</f>
        <v>14438</v>
      </c>
      <c r="F9" s="528" t="s">
        <v>26</v>
      </c>
      <c r="G9" s="528"/>
      <c r="H9" s="7">
        <f>SUM(H10,H14:H19)</f>
        <v>587518</v>
      </c>
      <c r="I9" s="7">
        <f>SUM(I10,I14:I19)</f>
        <v>601956</v>
      </c>
      <c r="J9" s="100">
        <f>I9-H9</f>
        <v>14438</v>
      </c>
    </row>
    <row r="10" spans="1:10" ht="27.75" customHeight="1" thickTop="1" x14ac:dyDescent="0.15">
      <c r="A10" s="63" t="s">
        <v>196</v>
      </c>
      <c r="B10" s="357" t="s">
        <v>197</v>
      </c>
      <c r="C10" s="47">
        <v>40000</v>
      </c>
      <c r="D10" s="47">
        <v>0</v>
      </c>
      <c r="E10" s="105">
        <f>D10-C10</f>
        <v>-40000</v>
      </c>
      <c r="F10" s="524" t="s">
        <v>25</v>
      </c>
      <c r="G10" s="357" t="s">
        <v>177</v>
      </c>
      <c r="H10" s="10">
        <v>30356</v>
      </c>
      <c r="I10" s="10">
        <f>SUM(I11:I13)</f>
        <v>17974</v>
      </c>
      <c r="J10" s="101">
        <f>SUM(I10-H10)</f>
        <v>-12382</v>
      </c>
    </row>
    <row r="11" spans="1:10" ht="27.75" customHeight="1" x14ac:dyDescent="0.15">
      <c r="A11" s="63" t="s">
        <v>192</v>
      </c>
      <c r="B11" s="409" t="s">
        <v>192</v>
      </c>
      <c r="C11" s="11">
        <v>41400</v>
      </c>
      <c r="D11" s="413">
        <v>51720</v>
      </c>
      <c r="E11" s="106">
        <f t="shared" ref="E11:E16" si="0">SUM(D11-C11)</f>
        <v>10320</v>
      </c>
      <c r="F11" s="525"/>
      <c r="G11" s="39" t="s">
        <v>23</v>
      </c>
      <c r="H11" s="11">
        <v>20258</v>
      </c>
      <c r="I11" s="11">
        <v>7575</v>
      </c>
      <c r="J11" s="102">
        <f>SUM(I11-H11)</f>
        <v>-12683</v>
      </c>
    </row>
    <row r="12" spans="1:10" ht="27.75" customHeight="1" x14ac:dyDescent="0.15">
      <c r="A12" s="64" t="s">
        <v>33</v>
      </c>
      <c r="B12" s="39" t="s">
        <v>33</v>
      </c>
      <c r="C12" s="11">
        <v>427200</v>
      </c>
      <c r="D12" s="11">
        <v>434500</v>
      </c>
      <c r="E12" s="106">
        <f t="shared" si="0"/>
        <v>7300</v>
      </c>
      <c r="F12" s="525"/>
      <c r="G12" s="39" t="s">
        <v>35</v>
      </c>
      <c r="H12" s="11">
        <v>2500</v>
      </c>
      <c r="I12" s="11">
        <v>2500</v>
      </c>
      <c r="J12" s="102">
        <f t="shared" ref="J12:J19" si="1">SUM(I12-H12)</f>
        <v>0</v>
      </c>
    </row>
    <row r="13" spans="1:10" ht="27.75" customHeight="1" x14ac:dyDescent="0.15">
      <c r="A13" s="64" t="s">
        <v>34</v>
      </c>
      <c r="B13" s="39" t="s">
        <v>34</v>
      </c>
      <c r="C13" s="11">
        <v>53400</v>
      </c>
      <c r="D13" s="11">
        <v>53400</v>
      </c>
      <c r="E13" s="106">
        <f t="shared" si="0"/>
        <v>0</v>
      </c>
      <c r="F13" s="526"/>
      <c r="G13" s="39" t="s">
        <v>22</v>
      </c>
      <c r="H13" s="11">
        <v>7598</v>
      </c>
      <c r="I13" s="11">
        <v>7899</v>
      </c>
      <c r="J13" s="103">
        <f t="shared" si="1"/>
        <v>301</v>
      </c>
    </row>
    <row r="14" spans="1:10" ht="27.75" customHeight="1" x14ac:dyDescent="0.15">
      <c r="A14" s="64" t="s">
        <v>139</v>
      </c>
      <c r="B14" s="39" t="s">
        <v>139</v>
      </c>
      <c r="C14" s="11">
        <v>0</v>
      </c>
      <c r="D14" s="11">
        <v>0</v>
      </c>
      <c r="E14" s="99">
        <f t="shared" si="0"/>
        <v>0</v>
      </c>
      <c r="F14" s="39" t="s">
        <v>36</v>
      </c>
      <c r="G14" s="39" t="s">
        <v>37</v>
      </c>
      <c r="H14" s="11">
        <v>7402</v>
      </c>
      <c r="I14" s="11">
        <v>7402</v>
      </c>
      <c r="J14" s="102">
        <f t="shared" si="1"/>
        <v>0</v>
      </c>
    </row>
    <row r="15" spans="1:10" ht="27.75" customHeight="1" x14ac:dyDescent="0.15">
      <c r="A15" s="64" t="s">
        <v>20</v>
      </c>
      <c r="B15" s="39" t="s">
        <v>80</v>
      </c>
      <c r="C15" s="11">
        <v>24006</v>
      </c>
      <c r="D15" s="11">
        <v>22324</v>
      </c>
      <c r="E15" s="106">
        <f t="shared" si="0"/>
        <v>-1682</v>
      </c>
      <c r="F15" s="39" t="s">
        <v>38</v>
      </c>
      <c r="G15" s="39" t="s">
        <v>95</v>
      </c>
      <c r="H15" s="11">
        <v>491760</v>
      </c>
      <c r="I15" s="11">
        <v>516580</v>
      </c>
      <c r="J15" s="103">
        <f t="shared" si="1"/>
        <v>24820</v>
      </c>
    </row>
    <row r="16" spans="1:10" ht="27.75" customHeight="1" x14ac:dyDescent="0.15">
      <c r="A16" s="65" t="s">
        <v>21</v>
      </c>
      <c r="B16" s="270" t="s">
        <v>21</v>
      </c>
      <c r="C16" s="11">
        <v>1512</v>
      </c>
      <c r="D16" s="11">
        <v>40012</v>
      </c>
      <c r="E16" s="106">
        <f t="shared" si="0"/>
        <v>38500</v>
      </c>
      <c r="F16" s="39" t="s">
        <v>158</v>
      </c>
      <c r="G16" s="39" t="s">
        <v>159</v>
      </c>
      <c r="H16" s="11">
        <v>5000</v>
      </c>
      <c r="I16" s="11">
        <v>5000</v>
      </c>
      <c r="J16" s="103">
        <f t="shared" si="1"/>
        <v>0</v>
      </c>
    </row>
    <row r="17" spans="1:10" ht="27.75" customHeight="1" x14ac:dyDescent="0.15">
      <c r="A17" s="65"/>
      <c r="B17" s="270"/>
      <c r="C17" s="11"/>
      <c r="D17" s="11"/>
      <c r="E17" s="106"/>
      <c r="F17" s="39" t="s">
        <v>141</v>
      </c>
      <c r="G17" s="39" t="s">
        <v>141</v>
      </c>
      <c r="H17" s="11">
        <v>0</v>
      </c>
      <c r="I17" s="11">
        <v>0</v>
      </c>
      <c r="J17" s="103">
        <f t="shared" si="1"/>
        <v>0</v>
      </c>
    </row>
    <row r="18" spans="1:10" ht="27.75" customHeight="1" x14ac:dyDescent="0.15">
      <c r="A18" s="66"/>
      <c r="B18" s="67"/>
      <c r="C18" s="57"/>
      <c r="D18" s="57"/>
      <c r="E18" s="68" t="s">
        <v>140</v>
      </c>
      <c r="F18" s="39" t="s">
        <v>24</v>
      </c>
      <c r="G18" s="39" t="s">
        <v>24</v>
      </c>
      <c r="H18" s="11">
        <v>44000</v>
      </c>
      <c r="I18" s="11">
        <v>46000</v>
      </c>
      <c r="J18" s="102">
        <f t="shared" si="1"/>
        <v>2000</v>
      </c>
    </row>
    <row r="19" spans="1:10" ht="27.75" customHeight="1" thickBot="1" x14ac:dyDescent="0.2">
      <c r="A19" s="69"/>
      <c r="B19" s="70"/>
      <c r="C19" s="70"/>
      <c r="D19" s="70"/>
      <c r="E19" s="71"/>
      <c r="F19" s="41" t="s">
        <v>185</v>
      </c>
      <c r="G19" s="41" t="s">
        <v>184</v>
      </c>
      <c r="H19" s="42">
        <v>9000</v>
      </c>
      <c r="I19" s="42">
        <v>9000</v>
      </c>
      <c r="J19" s="104">
        <f t="shared" si="1"/>
        <v>0</v>
      </c>
    </row>
    <row r="20" spans="1:10" x14ac:dyDescent="0.15">
      <c r="A20" s="44"/>
      <c r="B20" s="44"/>
      <c r="C20" s="44"/>
      <c r="D20" s="44"/>
      <c r="F20" s="44"/>
      <c r="G20" s="44"/>
      <c r="H20" s="44"/>
      <c r="I20" s="44"/>
      <c r="J20" s="44"/>
    </row>
    <row r="21" spans="1:10" x14ac:dyDescent="0.15">
      <c r="A21" s="44"/>
      <c r="B21" s="44"/>
      <c r="C21" s="44"/>
      <c r="D21" s="44"/>
      <c r="F21" s="44"/>
      <c r="G21" s="44"/>
      <c r="H21" s="44"/>
      <c r="I21" s="44"/>
      <c r="J21" s="44"/>
    </row>
    <row r="22" spans="1:10" x14ac:dyDescent="0.15">
      <c r="A22" s="44"/>
      <c r="B22" s="44"/>
      <c r="C22" s="44"/>
      <c r="D22" s="44"/>
      <c r="F22" s="44"/>
      <c r="G22" s="44"/>
      <c r="H22" s="44"/>
      <c r="I22" s="44"/>
      <c r="J22" s="44"/>
    </row>
    <row r="23" spans="1:10" x14ac:dyDescent="0.15">
      <c r="A23" s="44"/>
      <c r="B23" s="44"/>
      <c r="C23" s="44"/>
      <c r="D23" s="44"/>
      <c r="F23" s="44"/>
      <c r="G23" s="44"/>
      <c r="H23" s="44"/>
      <c r="I23" s="44"/>
      <c r="J23" s="44"/>
    </row>
    <row r="24" spans="1:10" x14ac:dyDescent="0.15">
      <c r="A24" s="44"/>
      <c r="B24" s="44"/>
      <c r="C24" s="44"/>
      <c r="D24" s="44"/>
      <c r="F24" s="44"/>
      <c r="G24" s="44"/>
      <c r="H24" s="44"/>
      <c r="I24" s="44"/>
      <c r="J24" s="44"/>
    </row>
    <row r="25" spans="1:10" x14ac:dyDescent="0.15">
      <c r="A25" s="44"/>
      <c r="B25" s="44"/>
      <c r="C25" s="44"/>
      <c r="D25" s="44"/>
      <c r="F25" s="44"/>
      <c r="G25" s="44"/>
      <c r="H25" s="44"/>
      <c r="I25" s="72"/>
      <c r="J25" s="44"/>
    </row>
    <row r="26" spans="1:10" x14ac:dyDescent="0.15">
      <c r="A26" s="44"/>
      <c r="B26" s="44"/>
      <c r="C26" s="44"/>
      <c r="D26" s="44"/>
      <c r="F26" s="44"/>
      <c r="G26" s="44"/>
      <c r="H26" s="44"/>
      <c r="I26" s="44"/>
      <c r="J26" s="44"/>
    </row>
    <row r="27" spans="1:10" x14ac:dyDescent="0.15">
      <c r="A27" s="44"/>
      <c r="B27" s="44"/>
      <c r="C27" s="44"/>
      <c r="D27" s="44"/>
      <c r="F27" s="44"/>
      <c r="G27" s="44"/>
      <c r="H27" s="44"/>
      <c r="I27" s="44"/>
      <c r="J27" s="44"/>
    </row>
    <row r="28" spans="1:10" x14ac:dyDescent="0.15">
      <c r="A28" s="44"/>
      <c r="B28" s="44"/>
      <c r="C28" s="44"/>
      <c r="D28" s="44"/>
      <c r="F28" s="44"/>
      <c r="G28" s="44"/>
      <c r="H28" s="44"/>
      <c r="I28" s="44"/>
      <c r="J28" s="44"/>
    </row>
    <row r="29" spans="1:10" x14ac:dyDescent="0.15">
      <c r="A29" s="44"/>
      <c r="B29" s="44"/>
      <c r="C29" s="44"/>
      <c r="D29" s="44"/>
      <c r="F29" s="44"/>
      <c r="G29" s="44"/>
      <c r="H29" s="44"/>
      <c r="I29" s="44"/>
      <c r="J29" s="44"/>
    </row>
    <row r="30" spans="1:10" x14ac:dyDescent="0.15">
      <c r="A30" s="44"/>
      <c r="B30" s="44"/>
      <c r="C30" s="44"/>
      <c r="D30" s="44"/>
      <c r="F30" s="44"/>
      <c r="G30" s="44"/>
      <c r="H30" s="44"/>
      <c r="I30" s="44"/>
      <c r="J30" s="44"/>
    </row>
    <row r="31" spans="1:10" x14ac:dyDescent="0.15">
      <c r="A31" s="44"/>
      <c r="B31" s="44"/>
      <c r="C31" s="44"/>
      <c r="D31" s="44"/>
      <c r="F31" s="44"/>
      <c r="G31" s="44"/>
      <c r="H31" s="44"/>
      <c r="I31" s="44"/>
      <c r="J31" s="44"/>
    </row>
    <row r="32" spans="1:10" x14ac:dyDescent="0.15">
      <c r="A32" s="44"/>
      <c r="B32" s="44"/>
      <c r="C32" s="44"/>
      <c r="D32" s="44"/>
      <c r="F32" s="44"/>
      <c r="G32" s="44"/>
      <c r="H32" s="44"/>
      <c r="I32" s="44"/>
      <c r="J32" s="44"/>
    </row>
    <row r="33" spans="1:10" x14ac:dyDescent="0.15">
      <c r="A33" s="44"/>
      <c r="B33" s="44"/>
      <c r="C33" s="44"/>
      <c r="D33" s="44"/>
      <c r="F33" s="44"/>
      <c r="G33" s="44"/>
      <c r="H33" s="44"/>
      <c r="I33" s="44"/>
      <c r="J33" s="44"/>
    </row>
    <row r="34" spans="1:10" x14ac:dyDescent="0.15">
      <c r="A34" s="44"/>
      <c r="B34" s="44"/>
      <c r="C34" s="44"/>
      <c r="D34" s="44"/>
      <c r="F34" s="44"/>
      <c r="G34" s="44"/>
      <c r="H34" s="44"/>
      <c r="I34" s="44"/>
      <c r="J34" s="44"/>
    </row>
    <row r="35" spans="1:10" x14ac:dyDescent="0.15">
      <c r="A35" s="44"/>
      <c r="B35" s="44"/>
      <c r="C35" s="44"/>
      <c r="D35" s="44"/>
      <c r="F35" s="44"/>
      <c r="G35" s="44"/>
      <c r="H35" s="44"/>
      <c r="I35" s="44"/>
      <c r="J35" s="44"/>
    </row>
    <row r="36" spans="1:10" x14ac:dyDescent="0.15">
      <c r="A36" s="44"/>
      <c r="B36" s="44"/>
      <c r="C36" s="44"/>
      <c r="D36" s="44"/>
      <c r="F36" s="44"/>
      <c r="G36" s="44"/>
      <c r="H36" s="44"/>
      <c r="I36" s="44"/>
      <c r="J36" s="44"/>
    </row>
    <row r="37" spans="1:10" x14ac:dyDescent="0.15">
      <c r="A37" s="44"/>
      <c r="B37" s="44"/>
      <c r="C37" s="44"/>
      <c r="D37" s="44"/>
      <c r="F37" s="44"/>
      <c r="G37" s="44"/>
      <c r="H37" s="44"/>
      <c r="I37" s="44"/>
      <c r="J37" s="44"/>
    </row>
    <row r="38" spans="1:10" x14ac:dyDescent="0.15">
      <c r="A38" s="44"/>
      <c r="B38" s="44"/>
      <c r="C38" s="44"/>
      <c r="D38" s="44"/>
      <c r="F38" s="44"/>
      <c r="G38" s="44"/>
      <c r="H38" s="44"/>
      <c r="I38" s="44"/>
      <c r="J38" s="44"/>
    </row>
    <row r="39" spans="1:10" x14ac:dyDescent="0.15">
      <c r="A39" s="44"/>
      <c r="B39" s="44"/>
      <c r="C39" s="44"/>
      <c r="D39" s="44"/>
      <c r="F39" s="44"/>
      <c r="G39" s="44"/>
      <c r="H39" s="44"/>
      <c r="I39" s="44"/>
      <c r="J39" s="44"/>
    </row>
    <row r="40" spans="1:10" x14ac:dyDescent="0.15">
      <c r="A40" s="44"/>
      <c r="B40" s="44"/>
      <c r="C40" s="44"/>
      <c r="D40" s="44"/>
      <c r="F40" s="44"/>
      <c r="G40" s="44"/>
      <c r="H40" s="44"/>
      <c r="I40" s="44"/>
      <c r="J40" s="44"/>
    </row>
    <row r="41" spans="1:10" x14ac:dyDescent="0.15">
      <c r="A41" s="44"/>
      <c r="B41" s="44"/>
      <c r="C41" s="44"/>
      <c r="D41" s="44"/>
      <c r="F41" s="44"/>
      <c r="G41" s="44"/>
      <c r="H41" s="44"/>
      <c r="I41" s="44"/>
      <c r="J41" s="44"/>
    </row>
    <row r="42" spans="1:10" x14ac:dyDescent="0.15">
      <c r="A42" s="44"/>
      <c r="B42" s="44"/>
      <c r="C42" s="44"/>
      <c r="D42" s="44"/>
      <c r="F42" s="44"/>
      <c r="G42" s="44"/>
      <c r="H42" s="44"/>
      <c r="I42" s="44"/>
      <c r="J42" s="44"/>
    </row>
    <row r="43" spans="1:10" x14ac:dyDescent="0.15">
      <c r="A43" s="44"/>
      <c r="B43" s="44"/>
      <c r="C43" s="44"/>
      <c r="D43" s="44"/>
      <c r="F43" s="44"/>
      <c r="G43" s="44"/>
      <c r="H43" s="44"/>
      <c r="I43" s="44"/>
      <c r="J43" s="44"/>
    </row>
    <row r="44" spans="1:10" x14ac:dyDescent="0.15">
      <c r="A44" s="44"/>
      <c r="B44" s="44"/>
      <c r="C44" s="44"/>
      <c r="D44" s="44"/>
      <c r="F44" s="44"/>
      <c r="G44" s="44"/>
      <c r="H44" s="44"/>
      <c r="I44" s="44"/>
      <c r="J44" s="44"/>
    </row>
    <row r="45" spans="1:10" x14ac:dyDescent="0.15">
      <c r="A45" s="44"/>
      <c r="B45" s="44"/>
      <c r="C45" s="44"/>
      <c r="D45" s="44"/>
      <c r="F45" s="44"/>
      <c r="G45" s="44"/>
      <c r="H45" s="44"/>
      <c r="I45" s="44"/>
      <c r="J45" s="44"/>
    </row>
    <row r="46" spans="1:10" x14ac:dyDescent="0.15">
      <c r="A46" s="44"/>
      <c r="B46" s="44"/>
      <c r="C46" s="44"/>
      <c r="D46" s="44"/>
      <c r="F46" s="44"/>
      <c r="G46" s="44"/>
      <c r="H46" s="44"/>
      <c r="I46" s="44"/>
      <c r="J46" s="44"/>
    </row>
  </sheetData>
  <mergeCells count="9">
    <mergeCell ref="F10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3"/>
  <sheetViews>
    <sheetView zoomScale="85" zoomScaleNormal="85" workbookViewId="0">
      <pane ySplit="4" topLeftCell="A5" activePane="bottomLeft" state="frozen"/>
      <selection pane="bottomLeft" activeCell="E9" sqref="E9"/>
    </sheetView>
  </sheetViews>
  <sheetFormatPr defaultRowHeight="13.5" x14ac:dyDescent="0.15"/>
  <cols>
    <col min="1" max="1" width="10.21875" style="4" customWidth="1"/>
    <col min="2" max="2" width="11.5546875" style="4" customWidth="1"/>
    <col min="3" max="3" width="12.88671875" style="4" customWidth="1"/>
    <col min="4" max="4" width="13" style="3" customWidth="1"/>
    <col min="5" max="5" width="14.109375" style="3" customWidth="1"/>
    <col min="6" max="6" width="11" style="3" customWidth="1"/>
    <col min="7" max="7" width="24.44140625" style="3" customWidth="1"/>
    <col min="8" max="8" width="10.5546875" style="3" customWidth="1"/>
    <col min="9" max="9" width="2.109375" style="3" customWidth="1"/>
    <col min="10" max="10" width="3.44140625" style="3" customWidth="1"/>
    <col min="11" max="11" width="3.5546875" style="3" customWidth="1"/>
    <col min="12" max="12" width="0.88671875" style="3" customWidth="1"/>
    <col min="13" max="13" width="15.6640625" style="4" customWidth="1"/>
  </cols>
  <sheetData>
    <row r="1" spans="1:15" ht="18.75" x14ac:dyDescent="0.15">
      <c r="A1" s="248" t="s">
        <v>174</v>
      </c>
      <c r="B1" s="248"/>
      <c r="C1" s="248"/>
    </row>
    <row r="2" spans="1:15" ht="15" thickBot="1" x14ac:dyDescent="0.2">
      <c r="A2" s="530" t="s">
        <v>17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</row>
    <row r="3" spans="1:15" ht="29.25" customHeight="1" x14ac:dyDescent="0.15">
      <c r="A3" s="531" t="s">
        <v>27</v>
      </c>
      <c r="B3" s="539"/>
      <c r="C3" s="532"/>
      <c r="D3" s="553" t="s">
        <v>226</v>
      </c>
      <c r="E3" s="540" t="s">
        <v>238</v>
      </c>
      <c r="F3" s="539" t="s">
        <v>4</v>
      </c>
      <c r="G3" s="547" t="s">
        <v>180</v>
      </c>
      <c r="H3" s="548"/>
      <c r="I3" s="548"/>
      <c r="J3" s="548"/>
      <c r="K3" s="548"/>
      <c r="L3" s="548"/>
      <c r="M3" s="549"/>
    </row>
    <row r="4" spans="1:15" ht="27.75" customHeight="1" thickBot="1" x14ac:dyDescent="0.2">
      <c r="A4" s="407" t="s">
        <v>5</v>
      </c>
      <c r="B4" s="110" t="s">
        <v>6</v>
      </c>
      <c r="C4" s="408" t="s">
        <v>7</v>
      </c>
      <c r="D4" s="554"/>
      <c r="E4" s="541"/>
      <c r="F4" s="542"/>
      <c r="G4" s="550"/>
      <c r="H4" s="551"/>
      <c r="I4" s="551"/>
      <c r="J4" s="551"/>
      <c r="K4" s="551"/>
      <c r="L4" s="551"/>
      <c r="M4" s="552"/>
    </row>
    <row r="5" spans="1:15" ht="35.25" customHeight="1" thickBot="1" x14ac:dyDescent="0.2">
      <c r="A5" s="536" t="s">
        <v>26</v>
      </c>
      <c r="B5" s="537"/>
      <c r="C5" s="538"/>
      <c r="D5" s="79">
        <f>D6+D9+D16+D22+D31+D35+D47</f>
        <v>587518</v>
      </c>
      <c r="E5" s="79">
        <f>E6+E9+E16+E22+E31+E35+E47</f>
        <v>601956</v>
      </c>
      <c r="F5" s="98">
        <f t="shared" ref="F5" si="0">SUM(E5-D5)</f>
        <v>14438</v>
      </c>
      <c r="G5" s="80"/>
      <c r="H5" s="81"/>
      <c r="I5" s="81"/>
      <c r="J5" s="81"/>
      <c r="K5" s="81"/>
      <c r="L5" s="81"/>
      <c r="M5" s="231">
        <f>M6+M9+M16+M22+M31+M35+M47</f>
        <v>601956336</v>
      </c>
      <c r="O5" s="1"/>
    </row>
    <row r="6" spans="1:15" ht="28.5" customHeight="1" thickTop="1" x14ac:dyDescent="0.15">
      <c r="A6" s="196" t="s">
        <v>196</v>
      </c>
      <c r="B6" s="196" t="s">
        <v>197</v>
      </c>
      <c r="C6" s="370" t="s">
        <v>104</v>
      </c>
      <c r="D6" s="217">
        <f>SUM(D7)</f>
        <v>40000</v>
      </c>
      <c r="E6" s="217">
        <f>SUM(E7)</f>
        <v>0</v>
      </c>
      <c r="F6" s="160">
        <f t="shared" ref="F6:F7" si="1">E6-D6</f>
        <v>-40000</v>
      </c>
      <c r="G6" s="218"/>
      <c r="H6" s="219"/>
      <c r="I6" s="219"/>
      <c r="J6" s="219"/>
      <c r="K6" s="219"/>
      <c r="L6" s="219"/>
      <c r="M6" s="220"/>
    </row>
    <row r="7" spans="1:15" ht="28.5" customHeight="1" x14ac:dyDescent="0.15">
      <c r="A7" s="412"/>
      <c r="B7" s="411"/>
      <c r="C7" s="196" t="s">
        <v>106</v>
      </c>
      <c r="D7" s="217">
        <f>D8</f>
        <v>40000</v>
      </c>
      <c r="E7" s="217">
        <f>E8</f>
        <v>0</v>
      </c>
      <c r="F7" s="158">
        <f t="shared" si="1"/>
        <v>-40000</v>
      </c>
      <c r="G7" s="218"/>
      <c r="H7" s="219"/>
      <c r="I7" s="219"/>
      <c r="J7" s="219"/>
      <c r="K7" s="219"/>
      <c r="L7" s="219"/>
      <c r="M7" s="220"/>
    </row>
    <row r="8" spans="1:15" ht="27.75" customHeight="1" x14ac:dyDescent="0.15">
      <c r="A8" s="392"/>
      <c r="B8" s="410"/>
      <c r="C8" s="393" t="s">
        <v>198</v>
      </c>
      <c r="D8" s="360">
        <v>40000</v>
      </c>
      <c r="E8" s="360">
        <v>0</v>
      </c>
      <c r="F8" s="361">
        <f>E8-D8</f>
        <v>-40000</v>
      </c>
      <c r="G8" s="400" t="s">
        <v>234</v>
      </c>
      <c r="H8" s="478"/>
      <c r="I8" s="478"/>
      <c r="J8" s="478"/>
      <c r="K8" s="478"/>
      <c r="L8" s="478"/>
      <c r="M8" s="402"/>
    </row>
    <row r="9" spans="1:15" ht="28.5" customHeight="1" x14ac:dyDescent="0.15">
      <c r="A9" s="196" t="s">
        <v>192</v>
      </c>
      <c r="B9" s="196" t="s">
        <v>192</v>
      </c>
      <c r="C9" s="370" t="s">
        <v>104</v>
      </c>
      <c r="D9" s="217">
        <f>SUM(D10)</f>
        <v>41400</v>
      </c>
      <c r="E9" s="217">
        <f>SUM(E10)</f>
        <v>51720</v>
      </c>
      <c r="F9" s="160">
        <f t="shared" ref="F9:F17" si="2">E9-D9</f>
        <v>10320</v>
      </c>
      <c r="G9" s="218"/>
      <c r="H9" s="219"/>
      <c r="I9" s="219"/>
      <c r="J9" s="219"/>
      <c r="K9" s="219"/>
      <c r="L9" s="219"/>
      <c r="M9" s="220">
        <f>SUM(M10)</f>
        <v>51720000</v>
      </c>
    </row>
    <row r="10" spans="1:15" ht="28.5" customHeight="1" x14ac:dyDescent="0.15">
      <c r="A10" s="391"/>
      <c r="B10" s="390"/>
      <c r="C10" s="196" t="s">
        <v>106</v>
      </c>
      <c r="D10" s="217">
        <f>D11+D12+D15</f>
        <v>41400</v>
      </c>
      <c r="E10" s="217">
        <f>E11+E12+E15</f>
        <v>51720</v>
      </c>
      <c r="F10" s="158">
        <f t="shared" si="2"/>
        <v>10320</v>
      </c>
      <c r="G10" s="218"/>
      <c r="H10" s="219"/>
      <c r="I10" s="219"/>
      <c r="J10" s="219"/>
      <c r="K10" s="219"/>
      <c r="L10" s="219"/>
      <c r="M10" s="220">
        <f>M11+M12+M13+M14+M15</f>
        <v>51720000</v>
      </c>
    </row>
    <row r="11" spans="1:15" ht="40.5" customHeight="1" x14ac:dyDescent="0.15">
      <c r="A11" s="392"/>
      <c r="B11" s="394"/>
      <c r="C11" s="365" t="s">
        <v>193</v>
      </c>
      <c r="D11" s="366">
        <v>5000</v>
      </c>
      <c r="E11" s="366">
        <v>5000</v>
      </c>
      <c r="F11" s="367">
        <f t="shared" si="2"/>
        <v>0</v>
      </c>
      <c r="G11" s="415" t="s">
        <v>194</v>
      </c>
      <c r="H11" s="368"/>
      <c r="I11" s="368"/>
      <c r="J11" s="368"/>
      <c r="K11" s="368"/>
      <c r="L11" s="368"/>
      <c r="M11" s="459">
        <v>5000000</v>
      </c>
    </row>
    <row r="12" spans="1:15" ht="33.75" customHeight="1" x14ac:dyDescent="0.15">
      <c r="A12" s="392"/>
      <c r="B12" s="414"/>
      <c r="C12" s="171" t="s">
        <v>219</v>
      </c>
      <c r="D12" s="456">
        <v>33600</v>
      </c>
      <c r="E12" s="456">
        <v>43920</v>
      </c>
      <c r="F12" s="457">
        <f t="shared" ref="F12" si="3">E12-D12</f>
        <v>10320</v>
      </c>
      <c r="G12" s="502" t="s">
        <v>221</v>
      </c>
      <c r="H12" s="478"/>
      <c r="I12" s="478"/>
      <c r="J12" s="478"/>
      <c r="K12" s="478"/>
      <c r="L12" s="478"/>
      <c r="M12" s="503">
        <v>21600000</v>
      </c>
    </row>
    <row r="13" spans="1:15" ht="27" customHeight="1" x14ac:dyDescent="0.15">
      <c r="A13" s="392"/>
      <c r="B13" s="460"/>
      <c r="C13" s="393"/>
      <c r="D13" s="363"/>
      <c r="E13" s="360"/>
      <c r="F13" s="458">
        <f t="shared" si="2"/>
        <v>0</v>
      </c>
      <c r="G13" s="504" t="s">
        <v>222</v>
      </c>
      <c r="H13" s="401"/>
      <c r="I13" s="401"/>
      <c r="J13" s="505"/>
      <c r="K13" s="505"/>
      <c r="L13" s="505"/>
      <c r="M13" s="506">
        <v>22320000</v>
      </c>
    </row>
    <row r="14" spans="1:15" ht="3.75" hidden="1" customHeight="1" x14ac:dyDescent="0.15">
      <c r="A14" s="392"/>
      <c r="B14" s="460"/>
      <c r="C14" s="393"/>
      <c r="D14" s="360"/>
      <c r="E14" s="360"/>
      <c r="F14" s="361"/>
      <c r="G14" s="400"/>
      <c r="H14" s="401"/>
      <c r="I14" s="401"/>
      <c r="J14" s="401"/>
      <c r="K14" s="401"/>
      <c r="L14" s="401"/>
      <c r="M14" s="402"/>
    </row>
    <row r="15" spans="1:15" ht="40.5" customHeight="1" x14ac:dyDescent="0.15">
      <c r="A15" s="392"/>
      <c r="B15" s="460"/>
      <c r="C15" s="169" t="s">
        <v>220</v>
      </c>
      <c r="D15" s="366">
        <v>2800</v>
      </c>
      <c r="E15" s="366">
        <v>2800</v>
      </c>
      <c r="F15" s="367">
        <f t="shared" ref="F15" si="4">E15-D15</f>
        <v>0</v>
      </c>
      <c r="G15" s="415" t="s">
        <v>200</v>
      </c>
      <c r="H15" s="368">
        <v>200000</v>
      </c>
      <c r="I15" s="368" t="s">
        <v>209</v>
      </c>
      <c r="J15" s="128">
        <v>14</v>
      </c>
      <c r="K15" s="128" t="s">
        <v>199</v>
      </c>
      <c r="L15" s="128" t="s">
        <v>52</v>
      </c>
      <c r="M15" s="369">
        <f>H15*J15</f>
        <v>2800000</v>
      </c>
    </row>
    <row r="16" spans="1:15" ht="28.5" customHeight="1" x14ac:dyDescent="0.15">
      <c r="A16" s="213" t="s">
        <v>3</v>
      </c>
      <c r="B16" s="470" t="s">
        <v>3</v>
      </c>
      <c r="C16" s="370" t="s">
        <v>182</v>
      </c>
      <c r="D16" s="217">
        <f>SUM(D17)</f>
        <v>427200</v>
      </c>
      <c r="E16" s="217">
        <f>SUM(E17)</f>
        <v>434500</v>
      </c>
      <c r="F16" s="160">
        <f t="shared" si="2"/>
        <v>7300</v>
      </c>
      <c r="G16" s="218"/>
      <c r="H16" s="219"/>
      <c r="I16" s="219"/>
      <c r="J16" s="219"/>
      <c r="K16" s="219"/>
      <c r="L16" s="219"/>
      <c r="M16" s="220">
        <f>SUM(M17)</f>
        <v>434500000</v>
      </c>
    </row>
    <row r="17" spans="1:13" ht="28.5" customHeight="1" x14ac:dyDescent="0.15">
      <c r="A17" s="253"/>
      <c r="B17" s="254"/>
      <c r="C17" s="196" t="s">
        <v>113</v>
      </c>
      <c r="D17" s="217">
        <f>SUM(D18:D21)</f>
        <v>427200</v>
      </c>
      <c r="E17" s="217">
        <f>E18+E19+E20+E21</f>
        <v>434500</v>
      </c>
      <c r="F17" s="158">
        <f t="shared" si="2"/>
        <v>7300</v>
      </c>
      <c r="G17" s="218"/>
      <c r="H17" s="219"/>
      <c r="I17" s="219"/>
      <c r="J17" s="219"/>
      <c r="K17" s="219"/>
      <c r="L17" s="219"/>
      <c r="M17" s="220">
        <f>M18+M19+M20+M21</f>
        <v>434500000</v>
      </c>
    </row>
    <row r="18" spans="1:13" ht="28.5" customHeight="1" x14ac:dyDescent="0.15">
      <c r="A18" s="256"/>
      <c r="B18" s="38"/>
      <c r="C18" s="108" t="s">
        <v>191</v>
      </c>
      <c r="D18" s="360">
        <v>300000</v>
      </c>
      <c r="E18" s="360">
        <v>300000</v>
      </c>
      <c r="F18" s="361">
        <f>E18-D18</f>
        <v>0</v>
      </c>
      <c r="G18" s="362" t="s">
        <v>186</v>
      </c>
      <c r="H18" s="363"/>
      <c r="I18" s="363"/>
      <c r="J18" s="363"/>
      <c r="K18" s="363"/>
      <c r="L18" s="363"/>
      <c r="M18" s="364">
        <v>300000000</v>
      </c>
    </row>
    <row r="19" spans="1:13" ht="28.5" customHeight="1" x14ac:dyDescent="0.15">
      <c r="A19" s="257"/>
      <c r="B19" s="38"/>
      <c r="C19" s="365" t="s">
        <v>178</v>
      </c>
      <c r="D19" s="366">
        <v>20000</v>
      </c>
      <c r="E19" s="366">
        <v>20000</v>
      </c>
      <c r="F19" s="367">
        <f>E19-D19</f>
        <v>0</v>
      </c>
      <c r="G19" s="555" t="s">
        <v>147</v>
      </c>
      <c r="H19" s="556"/>
      <c r="I19" s="368"/>
      <c r="J19" s="368"/>
      <c r="K19" s="368"/>
      <c r="L19" s="368"/>
      <c r="M19" s="369">
        <v>20000000</v>
      </c>
    </row>
    <row r="20" spans="1:13" ht="28.5" customHeight="1" x14ac:dyDescent="0.15">
      <c r="A20" s="389"/>
      <c r="B20" s="38"/>
      <c r="C20" s="365" t="s">
        <v>178</v>
      </c>
      <c r="D20" s="366">
        <v>100000</v>
      </c>
      <c r="E20" s="366">
        <v>114500</v>
      </c>
      <c r="F20" s="367">
        <f>E20-D20</f>
        <v>14500</v>
      </c>
      <c r="G20" s="557" t="s">
        <v>189</v>
      </c>
      <c r="H20" s="558"/>
      <c r="I20" s="479"/>
      <c r="J20" s="479"/>
      <c r="K20" s="479"/>
      <c r="L20" s="479"/>
      <c r="M20" s="480">
        <v>114500000</v>
      </c>
    </row>
    <row r="21" spans="1:13" ht="28.5" customHeight="1" x14ac:dyDescent="0.15">
      <c r="A21" s="389"/>
      <c r="B21" s="38"/>
      <c r="C21" s="365" t="s">
        <v>190</v>
      </c>
      <c r="D21" s="366">
        <v>7200</v>
      </c>
      <c r="E21" s="366">
        <v>0</v>
      </c>
      <c r="F21" s="367">
        <f>E21-D21</f>
        <v>-7200</v>
      </c>
      <c r="G21" s="557" t="s">
        <v>235</v>
      </c>
      <c r="H21" s="558"/>
      <c r="I21" s="479"/>
      <c r="J21" s="479"/>
      <c r="K21" s="479"/>
      <c r="L21" s="479"/>
      <c r="M21" s="480"/>
    </row>
    <row r="22" spans="1:13" ht="28.5" customHeight="1" x14ac:dyDescent="0.15">
      <c r="A22" s="213" t="s">
        <v>29</v>
      </c>
      <c r="B22" s="196" t="s">
        <v>30</v>
      </c>
      <c r="C22" s="196" t="s">
        <v>115</v>
      </c>
      <c r="D22" s="217">
        <f>SUM(D23,D28)</f>
        <v>53400</v>
      </c>
      <c r="E22" s="217">
        <f>SUM(E23,E28)</f>
        <v>53400</v>
      </c>
      <c r="F22" s="158">
        <f>SUM(E22-D22)</f>
        <v>0</v>
      </c>
      <c r="G22" s="218"/>
      <c r="H22" s="219"/>
      <c r="I22" s="219"/>
      <c r="J22" s="219"/>
      <c r="K22" s="219"/>
      <c r="L22" s="219"/>
      <c r="M22" s="220">
        <f>SUM(M24,M28)</f>
        <v>53400000</v>
      </c>
    </row>
    <row r="23" spans="1:13" ht="28.5" customHeight="1" x14ac:dyDescent="0.15">
      <c r="A23" s="253"/>
      <c r="B23" s="254"/>
      <c r="C23" s="221" t="s">
        <v>113</v>
      </c>
      <c r="D23" s="222">
        <f>SUM(D24)</f>
        <v>52600</v>
      </c>
      <c r="E23" s="222">
        <f>SUM(E24)</f>
        <v>52600</v>
      </c>
      <c r="F23" s="160">
        <f>SUM(E23-D23)</f>
        <v>0</v>
      </c>
      <c r="G23" s="223"/>
      <c r="H23" s="224"/>
      <c r="I23" s="224"/>
      <c r="J23" s="224"/>
      <c r="K23" s="224"/>
      <c r="L23" s="224"/>
      <c r="M23" s="225">
        <f>SUM(M24)</f>
        <v>52600000</v>
      </c>
    </row>
    <row r="24" spans="1:13" ht="28.5" customHeight="1" x14ac:dyDescent="0.15">
      <c r="A24" s="256"/>
      <c r="B24" s="251"/>
      <c r="C24" s="168" t="s">
        <v>31</v>
      </c>
      <c r="D24" s="48">
        <v>52600</v>
      </c>
      <c r="E24" s="48">
        <v>52600</v>
      </c>
      <c r="F24" s="13">
        <f>SUM(E24-D24)</f>
        <v>0</v>
      </c>
      <c r="G24" s="50"/>
      <c r="H24" s="51"/>
      <c r="I24" s="51"/>
      <c r="J24" s="51"/>
      <c r="K24" s="51"/>
      <c r="L24" s="51"/>
      <c r="M24" s="52">
        <f>SUM(M25:M27)</f>
        <v>52600000</v>
      </c>
    </row>
    <row r="25" spans="1:13" s="399" customFormat="1" ht="18" customHeight="1" x14ac:dyDescent="0.15">
      <c r="A25" s="396"/>
      <c r="B25" s="395"/>
      <c r="C25" s="395"/>
      <c r="D25" s="397"/>
      <c r="E25" s="397"/>
      <c r="F25" s="398"/>
      <c r="G25" s="127" t="s">
        <v>161</v>
      </c>
      <c r="H25" s="128">
        <v>3300000</v>
      </c>
      <c r="I25" s="128" t="s">
        <v>78</v>
      </c>
      <c r="J25" s="128">
        <v>12</v>
      </c>
      <c r="K25" s="128" t="s">
        <v>89</v>
      </c>
      <c r="L25" s="128" t="s">
        <v>79</v>
      </c>
      <c r="M25" s="129">
        <f>H25*J25</f>
        <v>39600000</v>
      </c>
    </row>
    <row r="26" spans="1:13" s="399" customFormat="1" ht="18" customHeight="1" x14ac:dyDescent="0.15">
      <c r="A26" s="404"/>
      <c r="B26" s="405"/>
      <c r="C26" s="405"/>
      <c r="D26" s="397"/>
      <c r="E26" s="397"/>
      <c r="F26" s="398"/>
      <c r="G26" s="421" t="s">
        <v>195</v>
      </c>
      <c r="H26" s="422">
        <v>3000000</v>
      </c>
      <c r="I26" s="422" t="s">
        <v>53</v>
      </c>
      <c r="J26" s="422">
        <v>1</v>
      </c>
      <c r="K26" s="422" t="s">
        <v>56</v>
      </c>
      <c r="L26" s="422" t="s">
        <v>52</v>
      </c>
      <c r="M26" s="423">
        <f>H26*J26</f>
        <v>3000000</v>
      </c>
    </row>
    <row r="27" spans="1:13" ht="24.75" customHeight="1" x14ac:dyDescent="0.15">
      <c r="A27" s="396"/>
      <c r="B27" s="395"/>
      <c r="C27" s="395"/>
      <c r="D27" s="397"/>
      <c r="E27" s="397"/>
      <c r="F27" s="398"/>
      <c r="G27" s="421" t="s">
        <v>187</v>
      </c>
      <c r="H27" s="422">
        <v>10000000</v>
      </c>
      <c r="I27" s="422" t="s">
        <v>143</v>
      </c>
      <c r="J27" s="422">
        <v>1</v>
      </c>
      <c r="K27" s="422" t="s">
        <v>56</v>
      </c>
      <c r="L27" s="422" t="s">
        <v>144</v>
      </c>
      <c r="M27" s="423">
        <f>SUM(H27*J27)</f>
        <v>10000000</v>
      </c>
    </row>
    <row r="28" spans="1:13" ht="28.5" customHeight="1" x14ac:dyDescent="0.15">
      <c r="A28" s="256"/>
      <c r="B28" s="251"/>
      <c r="C28" s="196" t="s">
        <v>117</v>
      </c>
      <c r="D28" s="226">
        <v>800</v>
      </c>
      <c r="E28" s="226">
        <v>800</v>
      </c>
      <c r="F28" s="158">
        <f>SUM(E28-D28)</f>
        <v>0</v>
      </c>
      <c r="G28" s="218"/>
      <c r="H28" s="219"/>
      <c r="I28" s="219"/>
      <c r="J28" s="219"/>
      <c r="K28" s="219"/>
      <c r="L28" s="219"/>
      <c r="M28" s="220">
        <f>M30</f>
        <v>800000</v>
      </c>
    </row>
    <row r="29" spans="1:13" ht="18.75" customHeight="1" x14ac:dyDescent="0.15">
      <c r="A29" s="256"/>
      <c r="B29" s="251"/>
      <c r="C29" s="251" t="s">
        <v>116</v>
      </c>
      <c r="D29" s="49">
        <v>800</v>
      </c>
      <c r="E29" s="49">
        <v>800</v>
      </c>
      <c r="F29" s="107">
        <f>SUM(E29-D29)</f>
        <v>0</v>
      </c>
      <c r="G29" s="53"/>
      <c r="H29" s="54"/>
      <c r="I29" s="54"/>
      <c r="J29" s="54"/>
      <c r="K29" s="54"/>
      <c r="L29" s="54"/>
      <c r="M29" s="55"/>
    </row>
    <row r="30" spans="1:13" ht="28.5" customHeight="1" x14ac:dyDescent="0.15">
      <c r="A30" s="256"/>
      <c r="B30" s="251"/>
      <c r="C30" s="251"/>
      <c r="D30" s="56"/>
      <c r="E30" s="56"/>
      <c r="F30" s="73"/>
      <c r="G30" s="127" t="s">
        <v>70</v>
      </c>
      <c r="H30" s="128">
        <v>800000</v>
      </c>
      <c r="I30" s="128" t="s">
        <v>53</v>
      </c>
      <c r="J30" s="128">
        <v>1</v>
      </c>
      <c r="K30" s="128" t="s">
        <v>77</v>
      </c>
      <c r="L30" s="128" t="s">
        <v>52</v>
      </c>
      <c r="M30" s="129">
        <f t="shared" ref="M30" si="5">H30*J30</f>
        <v>800000</v>
      </c>
    </row>
    <row r="31" spans="1:13" ht="31.5" customHeight="1" x14ac:dyDescent="0.15">
      <c r="A31" s="213" t="s">
        <v>126</v>
      </c>
      <c r="B31" s="196" t="s">
        <v>127</v>
      </c>
      <c r="C31" s="196" t="s">
        <v>104</v>
      </c>
      <c r="D31" s="227">
        <f>SUM(D32)</f>
        <v>0</v>
      </c>
      <c r="E31" s="227">
        <f>SUM(E32)</f>
        <v>0</v>
      </c>
      <c r="F31" s="228">
        <f>SUM(E31-D31)</f>
        <v>0</v>
      </c>
      <c r="G31" s="218"/>
      <c r="H31" s="219"/>
      <c r="I31" s="219"/>
      <c r="J31" s="219"/>
      <c r="K31" s="219"/>
      <c r="L31" s="219"/>
      <c r="M31" s="220">
        <f>SUM(M32)</f>
        <v>0</v>
      </c>
    </row>
    <row r="32" spans="1:13" ht="24" customHeight="1" x14ac:dyDescent="0.15">
      <c r="A32" s="252"/>
      <c r="B32" s="255"/>
      <c r="C32" s="196" t="s">
        <v>106</v>
      </c>
      <c r="D32" s="227">
        <f>SUM(D34)</f>
        <v>0</v>
      </c>
      <c r="E32" s="227">
        <f>SUM(E34)</f>
        <v>0</v>
      </c>
      <c r="F32" s="233">
        <f>SUM(E32-D32)</f>
        <v>0</v>
      </c>
      <c r="G32" s="218"/>
      <c r="H32" s="219"/>
      <c r="I32" s="219"/>
      <c r="J32" s="219"/>
      <c r="K32" s="219"/>
      <c r="L32" s="219"/>
      <c r="M32" s="220">
        <v>0</v>
      </c>
    </row>
    <row r="33" spans="1:13" ht="8.25" customHeight="1" x14ac:dyDescent="0.15">
      <c r="A33" s="256"/>
      <c r="B33" s="251"/>
      <c r="C33" s="251"/>
      <c r="D33" s="56"/>
      <c r="E33" s="56"/>
      <c r="F33" s="73"/>
      <c r="G33" s="127"/>
      <c r="H33" s="128"/>
      <c r="I33" s="128"/>
      <c r="J33" s="128"/>
      <c r="K33" s="128"/>
      <c r="L33" s="128"/>
      <c r="M33" s="129"/>
    </row>
    <row r="34" spans="1:13" ht="23.25" customHeight="1" x14ac:dyDescent="0.15">
      <c r="A34" s="256"/>
      <c r="B34" s="251"/>
      <c r="C34" s="251" t="s">
        <v>128</v>
      </c>
      <c r="D34" s="234">
        <v>0</v>
      </c>
      <c r="E34" s="234">
        <v>0</v>
      </c>
      <c r="F34" s="267">
        <f>SUM(E34-D34)</f>
        <v>0</v>
      </c>
      <c r="G34" s="127">
        <v>0</v>
      </c>
      <c r="H34" s="128"/>
      <c r="I34" s="128"/>
      <c r="J34" s="128"/>
      <c r="K34" s="128"/>
      <c r="L34" s="128"/>
      <c r="M34" s="129">
        <v>0</v>
      </c>
    </row>
    <row r="35" spans="1:13" ht="28.5" customHeight="1" x14ac:dyDescent="0.15">
      <c r="A35" s="213" t="s">
        <v>8</v>
      </c>
      <c r="B35" s="196" t="s">
        <v>8</v>
      </c>
      <c r="C35" s="196" t="s">
        <v>115</v>
      </c>
      <c r="D35" s="227">
        <f>D36</f>
        <v>24006</v>
      </c>
      <c r="E35" s="227">
        <f>E36</f>
        <v>22324</v>
      </c>
      <c r="F35" s="233">
        <f>SUM(E35-D35)</f>
        <v>-1682</v>
      </c>
      <c r="G35" s="218"/>
      <c r="H35" s="219"/>
      <c r="I35" s="219"/>
      <c r="J35" s="219"/>
      <c r="K35" s="219"/>
      <c r="L35" s="219"/>
      <c r="M35" s="220">
        <f>SUM(M36)</f>
        <v>22324336</v>
      </c>
    </row>
    <row r="36" spans="1:13" ht="28.5" customHeight="1" x14ac:dyDescent="0.15">
      <c r="A36" s="252"/>
      <c r="B36" s="255"/>
      <c r="C36" s="221" t="s">
        <v>113</v>
      </c>
      <c r="D36" s="229">
        <f>D37</f>
        <v>24006</v>
      </c>
      <c r="E36" s="229">
        <f>E37</f>
        <v>22324</v>
      </c>
      <c r="F36" s="228">
        <f>SUM(E36-D36)</f>
        <v>-1682</v>
      </c>
      <c r="G36" s="223"/>
      <c r="H36" s="224"/>
      <c r="I36" s="224"/>
      <c r="J36" s="224"/>
      <c r="K36" s="224"/>
      <c r="L36" s="224"/>
      <c r="M36" s="225">
        <f>SUM(M38:M46)</f>
        <v>22324336</v>
      </c>
    </row>
    <row r="37" spans="1:13" ht="18" customHeight="1" x14ac:dyDescent="0.15">
      <c r="A37" s="256"/>
      <c r="B37" s="38"/>
      <c r="C37" s="358" t="s">
        <v>179</v>
      </c>
      <c r="D37" s="94">
        <v>24006</v>
      </c>
      <c r="E37" s="94">
        <v>22324</v>
      </c>
      <c r="F37" s="95">
        <f>SUM(E37-D37)</f>
        <v>-1682</v>
      </c>
      <c r="G37" s="50"/>
      <c r="H37" s="51"/>
      <c r="I37" s="51"/>
      <c r="J37" s="51"/>
      <c r="K37" s="51"/>
      <c r="L37" s="51"/>
      <c r="M37" s="52">
        <f>SUM(M38:M46)</f>
        <v>22324336</v>
      </c>
    </row>
    <row r="38" spans="1:13" ht="18" customHeight="1" x14ac:dyDescent="0.15">
      <c r="A38" s="256"/>
      <c r="B38" s="38"/>
      <c r="C38" s="543"/>
      <c r="D38" s="96"/>
      <c r="E38" s="96"/>
      <c r="F38" s="97"/>
      <c r="G38" s="507" t="s">
        <v>91</v>
      </c>
      <c r="H38" s="401">
        <v>2315462</v>
      </c>
      <c r="I38" s="401" t="s">
        <v>53</v>
      </c>
      <c r="J38" s="401">
        <v>1</v>
      </c>
      <c r="K38" s="401" t="s">
        <v>72</v>
      </c>
      <c r="L38" s="401" t="s">
        <v>68</v>
      </c>
      <c r="M38" s="508">
        <f t="shared" ref="M38" si="6">SUM(H38*J38)</f>
        <v>2315462</v>
      </c>
    </row>
    <row r="39" spans="1:13" ht="18" customHeight="1" x14ac:dyDescent="0.15">
      <c r="A39" s="256"/>
      <c r="B39" s="38"/>
      <c r="C39" s="543"/>
      <c r="D39" s="96"/>
      <c r="E39" s="96"/>
      <c r="F39" s="97"/>
      <c r="G39" s="507" t="s">
        <v>92</v>
      </c>
      <c r="H39" s="401">
        <v>651365</v>
      </c>
      <c r="I39" s="401" t="s">
        <v>53</v>
      </c>
      <c r="J39" s="401">
        <v>1</v>
      </c>
      <c r="K39" s="401" t="s">
        <v>72</v>
      </c>
      <c r="L39" s="401" t="s">
        <v>68</v>
      </c>
      <c r="M39" s="509">
        <f t="shared" ref="M39:M45" si="7">H39*J39</f>
        <v>651365</v>
      </c>
    </row>
    <row r="40" spans="1:13" ht="18" customHeight="1" x14ac:dyDescent="0.15">
      <c r="A40" s="256"/>
      <c r="B40" s="38"/>
      <c r="C40" s="543"/>
      <c r="D40" s="96"/>
      <c r="E40" s="96"/>
      <c r="F40" s="97"/>
      <c r="G40" s="507" t="s">
        <v>125</v>
      </c>
      <c r="H40" s="401">
        <v>6058</v>
      </c>
      <c r="I40" s="401" t="s">
        <v>53</v>
      </c>
      <c r="J40" s="401">
        <v>1</v>
      </c>
      <c r="K40" s="401" t="s">
        <v>55</v>
      </c>
      <c r="L40" s="401" t="s">
        <v>52</v>
      </c>
      <c r="M40" s="509">
        <f t="shared" si="7"/>
        <v>6058</v>
      </c>
    </row>
    <row r="41" spans="1:13" ht="18" customHeight="1" x14ac:dyDescent="0.15">
      <c r="A41" s="321"/>
      <c r="B41" s="38"/>
      <c r="C41" s="543"/>
      <c r="D41" s="96"/>
      <c r="E41" s="96"/>
      <c r="F41" s="97"/>
      <c r="G41" s="507" t="s">
        <v>93</v>
      </c>
      <c r="H41" s="401">
        <v>268</v>
      </c>
      <c r="I41" s="401" t="s">
        <v>53</v>
      </c>
      <c r="J41" s="401">
        <v>1</v>
      </c>
      <c r="K41" s="401" t="s">
        <v>55</v>
      </c>
      <c r="L41" s="401" t="s">
        <v>52</v>
      </c>
      <c r="M41" s="509">
        <f t="shared" si="7"/>
        <v>268</v>
      </c>
    </row>
    <row r="42" spans="1:13" ht="18" customHeight="1" x14ac:dyDescent="0.15">
      <c r="A42" s="256"/>
      <c r="B42" s="38"/>
      <c r="C42" s="543"/>
      <c r="D42" s="96"/>
      <c r="E42" s="96"/>
      <c r="F42" s="97"/>
      <c r="G42" s="507" t="s">
        <v>157</v>
      </c>
      <c r="H42" s="401">
        <v>1773957</v>
      </c>
      <c r="I42" s="401" t="s">
        <v>53</v>
      </c>
      <c r="J42" s="401">
        <v>1</v>
      </c>
      <c r="K42" s="401" t="s">
        <v>72</v>
      </c>
      <c r="L42" s="401" t="s">
        <v>68</v>
      </c>
      <c r="M42" s="509">
        <f t="shared" si="7"/>
        <v>1773957</v>
      </c>
    </row>
    <row r="43" spans="1:13" ht="18" customHeight="1" x14ac:dyDescent="0.15">
      <c r="A43" s="321"/>
      <c r="B43" s="38"/>
      <c r="C43" s="320"/>
      <c r="D43" s="96"/>
      <c r="E43" s="96"/>
      <c r="F43" s="97"/>
      <c r="G43" s="507" t="s">
        <v>202</v>
      </c>
      <c r="H43" s="401">
        <v>90287</v>
      </c>
      <c r="I43" s="401" t="s">
        <v>53</v>
      </c>
      <c r="J43" s="401">
        <v>1</v>
      </c>
      <c r="K43" s="401" t="s">
        <v>55</v>
      </c>
      <c r="L43" s="401" t="s">
        <v>52</v>
      </c>
      <c r="M43" s="509">
        <f t="shared" si="7"/>
        <v>90287</v>
      </c>
    </row>
    <row r="44" spans="1:13" ht="18" customHeight="1" x14ac:dyDescent="0.15">
      <c r="A44" s="420"/>
      <c r="B44" s="38"/>
      <c r="C44" s="419"/>
      <c r="D44" s="96"/>
      <c r="E44" s="96"/>
      <c r="F44" s="97"/>
      <c r="G44" s="507" t="s">
        <v>208</v>
      </c>
      <c r="H44" s="401">
        <v>7359339</v>
      </c>
      <c r="I44" s="401" t="s">
        <v>53</v>
      </c>
      <c r="J44" s="401">
        <v>1</v>
      </c>
      <c r="K44" s="401" t="s">
        <v>55</v>
      </c>
      <c r="L44" s="401" t="s">
        <v>52</v>
      </c>
      <c r="M44" s="509">
        <f t="shared" si="7"/>
        <v>7359339</v>
      </c>
    </row>
    <row r="45" spans="1:13" ht="18" customHeight="1" x14ac:dyDescent="0.15">
      <c r="A45" s="272"/>
      <c r="B45" s="38"/>
      <c r="C45" s="271"/>
      <c r="D45" s="96"/>
      <c r="E45" s="96"/>
      <c r="F45" s="97"/>
      <c r="G45" s="507" t="s">
        <v>201</v>
      </c>
      <c r="H45" s="401">
        <v>0</v>
      </c>
      <c r="I45" s="401" t="s">
        <v>53</v>
      </c>
      <c r="J45" s="401">
        <v>1</v>
      </c>
      <c r="K45" s="401" t="s">
        <v>55</v>
      </c>
      <c r="L45" s="401" t="s">
        <v>52</v>
      </c>
      <c r="M45" s="509">
        <f t="shared" si="7"/>
        <v>0</v>
      </c>
    </row>
    <row r="46" spans="1:13" ht="19.5" customHeight="1" x14ac:dyDescent="0.15">
      <c r="A46" s="256"/>
      <c r="B46" s="38"/>
      <c r="C46" s="178"/>
      <c r="D46" s="96"/>
      <c r="E46" s="96"/>
      <c r="F46" s="97"/>
      <c r="G46" s="507" t="s">
        <v>227</v>
      </c>
      <c r="H46" s="401">
        <v>10127600</v>
      </c>
      <c r="I46" s="401" t="s">
        <v>53</v>
      </c>
      <c r="J46" s="401">
        <v>1</v>
      </c>
      <c r="K46" s="401" t="s">
        <v>55</v>
      </c>
      <c r="L46" s="401" t="s">
        <v>68</v>
      </c>
      <c r="M46" s="509">
        <f>SUM(H46*J46)</f>
        <v>10127600</v>
      </c>
    </row>
    <row r="47" spans="1:13" ht="28.5" customHeight="1" x14ac:dyDescent="0.15">
      <c r="A47" s="213" t="s">
        <v>9</v>
      </c>
      <c r="B47" s="196" t="s">
        <v>9</v>
      </c>
      <c r="C47" s="230" t="s">
        <v>114</v>
      </c>
      <c r="D47" s="226">
        <f>SUM(D48)</f>
        <v>1512</v>
      </c>
      <c r="E47" s="226">
        <f>SUM(E48)</f>
        <v>40012</v>
      </c>
      <c r="F47" s="160">
        <f>SUM(E47-D47)</f>
        <v>38500</v>
      </c>
      <c r="G47" s="218"/>
      <c r="H47" s="219"/>
      <c r="I47" s="219"/>
      <c r="J47" s="219"/>
      <c r="K47" s="219"/>
      <c r="L47" s="219"/>
      <c r="M47" s="220">
        <f>SUM(M49:M50)</f>
        <v>40012000</v>
      </c>
    </row>
    <row r="48" spans="1:13" ht="28.5" customHeight="1" x14ac:dyDescent="0.15">
      <c r="A48" s="253"/>
      <c r="B48" s="254"/>
      <c r="C48" s="250" t="s">
        <v>113</v>
      </c>
      <c r="D48" s="226">
        <f>SUM(D49:D50)</f>
        <v>1512</v>
      </c>
      <c r="E48" s="226">
        <f>SUM(E49:E50)</f>
        <v>40012</v>
      </c>
      <c r="F48" s="160">
        <f>SUM(E48-D48)</f>
        <v>38500</v>
      </c>
      <c r="G48" s="218"/>
      <c r="H48" s="219"/>
      <c r="I48" s="219"/>
      <c r="J48" s="219"/>
      <c r="K48" s="219"/>
      <c r="L48" s="219"/>
      <c r="M48" s="220">
        <f>SUM(M49:M50)</f>
        <v>40012000</v>
      </c>
    </row>
    <row r="49" spans="1:13" ht="28.5" customHeight="1" x14ac:dyDescent="0.15">
      <c r="A49" s="545"/>
      <c r="B49" s="543"/>
      <c r="C49" s="169" t="s">
        <v>32</v>
      </c>
      <c r="D49" s="57">
        <v>12</v>
      </c>
      <c r="E49" s="57">
        <v>12</v>
      </c>
      <c r="F49" s="13">
        <f>SUM(E49-D49)</f>
        <v>0</v>
      </c>
      <c r="G49" s="312" t="s">
        <v>121</v>
      </c>
      <c r="H49" s="313">
        <v>12000</v>
      </c>
      <c r="I49" s="313" t="s">
        <v>53</v>
      </c>
      <c r="J49" s="313">
        <v>1</v>
      </c>
      <c r="K49" s="313" t="s">
        <v>73</v>
      </c>
      <c r="L49" s="313" t="s">
        <v>68</v>
      </c>
      <c r="M49" s="314">
        <f>SUM(H49*J49)</f>
        <v>12000</v>
      </c>
    </row>
    <row r="50" spans="1:13" ht="33.75" customHeight="1" thickBot="1" x14ac:dyDescent="0.2">
      <c r="A50" s="546"/>
      <c r="B50" s="544"/>
      <c r="C50" s="170" t="s">
        <v>10</v>
      </c>
      <c r="D50" s="42">
        <v>1500</v>
      </c>
      <c r="E50" s="42">
        <v>40000</v>
      </c>
      <c r="F50" s="232">
        <f>SUM(E50-D50)</f>
        <v>38500</v>
      </c>
      <c r="G50" s="424" t="s">
        <v>124</v>
      </c>
      <c r="H50" s="425">
        <v>40000000</v>
      </c>
      <c r="I50" s="425" t="s">
        <v>53</v>
      </c>
      <c r="J50" s="425">
        <v>1</v>
      </c>
      <c r="K50" s="425" t="s">
        <v>56</v>
      </c>
      <c r="L50" s="425" t="s">
        <v>52</v>
      </c>
      <c r="M50" s="426">
        <f>SUM(H50*J50)</f>
        <v>40000000</v>
      </c>
    </row>
    <row r="51" spans="1:13" x14ac:dyDescent="0.15">
      <c r="D51" s="43"/>
      <c r="E51" s="43"/>
      <c r="F51" s="43"/>
      <c r="G51" s="43"/>
      <c r="H51" s="2"/>
      <c r="I51" s="2"/>
      <c r="J51" s="2"/>
      <c r="K51" s="2"/>
      <c r="L51" s="2"/>
      <c r="M51" s="58"/>
    </row>
    <row r="52" spans="1:13" x14ac:dyDescent="0.15">
      <c r="D52" s="43"/>
      <c r="E52" s="43"/>
      <c r="F52" s="43"/>
      <c r="G52" s="43"/>
      <c r="H52" s="2"/>
      <c r="I52" s="2"/>
      <c r="J52" s="2"/>
      <c r="K52" s="2"/>
      <c r="L52" s="2"/>
      <c r="M52" s="58"/>
    </row>
    <row r="53" spans="1:13" x14ac:dyDescent="0.15">
      <c r="D53" s="43"/>
      <c r="E53" s="43"/>
      <c r="F53" s="43"/>
      <c r="G53" s="43"/>
      <c r="H53" s="2"/>
      <c r="I53" s="2"/>
      <c r="J53" s="2"/>
      <c r="K53" s="2"/>
      <c r="L53" s="2"/>
      <c r="M53" s="58"/>
    </row>
    <row r="54" spans="1:13" x14ac:dyDescent="0.15">
      <c r="D54" s="43"/>
      <c r="E54" s="43"/>
      <c r="F54" s="43"/>
      <c r="G54" s="43"/>
      <c r="H54" s="2"/>
      <c r="I54" s="2"/>
      <c r="J54" s="2"/>
      <c r="K54" s="2"/>
      <c r="L54" s="2"/>
      <c r="M54" s="58"/>
    </row>
    <row r="55" spans="1:13" x14ac:dyDescent="0.15">
      <c r="D55" s="43"/>
      <c r="E55" s="43"/>
      <c r="F55" s="43"/>
      <c r="G55" s="43"/>
      <c r="H55" s="2"/>
      <c r="I55" s="2"/>
      <c r="J55" s="2"/>
      <c r="K55" s="2"/>
      <c r="L55" s="2"/>
      <c r="M55" s="58"/>
    </row>
    <row r="56" spans="1:13" x14ac:dyDescent="0.15">
      <c r="D56" s="43"/>
      <c r="E56" s="43"/>
      <c r="F56" s="43"/>
      <c r="G56" s="43"/>
      <c r="H56" s="2"/>
      <c r="I56" s="2"/>
      <c r="J56" s="2"/>
      <c r="K56" s="2"/>
      <c r="L56" s="2"/>
      <c r="M56" s="58"/>
    </row>
    <row r="57" spans="1:13" x14ac:dyDescent="0.15">
      <c r="D57" s="43"/>
      <c r="E57" s="43"/>
      <c r="F57" s="43"/>
      <c r="G57" s="43"/>
      <c r="H57" s="2"/>
      <c r="I57" s="2"/>
      <c r="J57" s="2"/>
      <c r="K57" s="2"/>
      <c r="L57" s="2"/>
      <c r="M57" s="58"/>
    </row>
    <row r="58" spans="1:13" x14ac:dyDescent="0.15">
      <c r="D58" s="43"/>
      <c r="E58" s="43"/>
      <c r="F58" s="43"/>
      <c r="G58" s="43"/>
      <c r="H58" s="2"/>
      <c r="I58" s="2"/>
      <c r="J58" s="2"/>
      <c r="K58" s="2"/>
      <c r="L58" s="2"/>
      <c r="M58" s="58"/>
    </row>
    <row r="59" spans="1:13" x14ac:dyDescent="0.15">
      <c r="D59" s="43"/>
      <c r="E59" s="43"/>
      <c r="F59" s="43"/>
      <c r="G59" s="43"/>
      <c r="H59" s="2"/>
      <c r="I59" s="2"/>
      <c r="J59" s="2"/>
      <c r="K59" s="2"/>
      <c r="L59" s="2"/>
      <c r="M59" s="58"/>
    </row>
    <row r="60" spans="1:13" x14ac:dyDescent="0.15">
      <c r="D60" s="43"/>
      <c r="E60" s="43"/>
      <c r="F60" s="43"/>
      <c r="G60" s="43"/>
      <c r="H60" s="2"/>
      <c r="I60" s="2"/>
      <c r="J60" s="2"/>
      <c r="K60" s="2"/>
      <c r="L60" s="2"/>
      <c r="M60" s="58"/>
    </row>
    <row r="61" spans="1:13" x14ac:dyDescent="0.15">
      <c r="D61" s="43"/>
      <c r="E61" s="43"/>
      <c r="F61" s="43"/>
      <c r="G61" s="43"/>
      <c r="H61" s="2"/>
      <c r="I61" s="2"/>
      <c r="J61" s="2"/>
      <c r="K61" s="2"/>
      <c r="L61" s="2"/>
      <c r="M61" s="58"/>
    </row>
    <row r="62" spans="1:13" x14ac:dyDescent="0.15">
      <c r="D62" s="43"/>
      <c r="E62" s="43"/>
      <c r="F62" s="43"/>
      <c r="G62" s="43"/>
      <c r="H62" s="2"/>
      <c r="I62" s="2"/>
      <c r="J62" s="2"/>
      <c r="K62" s="2"/>
      <c r="L62" s="2"/>
      <c r="M62" s="58"/>
    </row>
    <row r="63" spans="1:13" x14ac:dyDescent="0.15">
      <c r="D63" s="43"/>
      <c r="E63" s="43"/>
      <c r="F63" s="43"/>
      <c r="G63" s="43"/>
      <c r="H63" s="2"/>
      <c r="I63" s="2"/>
      <c r="J63" s="2"/>
      <c r="K63" s="2"/>
      <c r="L63" s="2"/>
      <c r="M63" s="58"/>
    </row>
    <row r="64" spans="1:13" x14ac:dyDescent="0.15">
      <c r="D64" s="43"/>
      <c r="E64" s="43"/>
      <c r="F64" s="43"/>
      <c r="G64" s="43"/>
      <c r="H64" s="2"/>
      <c r="I64" s="2"/>
      <c r="J64" s="2"/>
      <c r="K64" s="2"/>
      <c r="L64" s="2"/>
      <c r="M64" s="58"/>
    </row>
    <row r="65" spans="4:13" x14ac:dyDescent="0.15">
      <c r="D65" s="43"/>
      <c r="E65" s="43"/>
      <c r="F65" s="43"/>
      <c r="G65" s="43"/>
      <c r="H65" s="2"/>
      <c r="I65" s="2"/>
      <c r="J65" s="2"/>
      <c r="K65" s="2"/>
      <c r="L65" s="2"/>
      <c r="M65" s="58"/>
    </row>
    <row r="66" spans="4:13" x14ac:dyDescent="0.15">
      <c r="D66" s="43"/>
      <c r="E66" s="43"/>
      <c r="F66" s="43"/>
      <c r="G66" s="43"/>
      <c r="H66" s="2"/>
      <c r="I66" s="2"/>
      <c r="J66" s="2"/>
      <c r="K66" s="2"/>
      <c r="L66" s="2"/>
      <c r="M66" s="58"/>
    </row>
    <row r="67" spans="4:13" x14ac:dyDescent="0.15">
      <c r="D67" s="43"/>
      <c r="E67" s="43"/>
      <c r="F67" s="43"/>
      <c r="G67" s="43"/>
      <c r="H67" s="2"/>
      <c r="I67" s="2"/>
      <c r="J67" s="2"/>
      <c r="K67" s="2"/>
      <c r="L67" s="2"/>
      <c r="M67" s="58"/>
    </row>
    <row r="68" spans="4:13" x14ac:dyDescent="0.15">
      <c r="D68" s="43"/>
      <c r="E68" s="43"/>
      <c r="F68" s="43"/>
      <c r="G68" s="43"/>
      <c r="H68" s="2"/>
      <c r="I68" s="2"/>
      <c r="J68" s="2"/>
      <c r="K68" s="2"/>
      <c r="L68" s="2"/>
      <c r="M68" s="58"/>
    </row>
    <row r="69" spans="4:13" x14ac:dyDescent="0.15">
      <c r="D69" s="43"/>
      <c r="E69" s="43"/>
      <c r="F69" s="43"/>
      <c r="G69" s="43"/>
      <c r="H69" s="59"/>
      <c r="I69" s="59"/>
      <c r="J69" s="59"/>
      <c r="K69" s="59"/>
      <c r="L69" s="43"/>
      <c r="M69" s="44"/>
    </row>
    <row r="70" spans="4:13" x14ac:dyDescent="0.15">
      <c r="D70" s="43"/>
      <c r="E70" s="43"/>
      <c r="F70" s="43"/>
      <c r="G70" s="43"/>
      <c r="H70" s="59"/>
      <c r="I70" s="59"/>
      <c r="J70" s="59"/>
      <c r="K70" s="59"/>
      <c r="L70" s="43"/>
      <c r="M70" s="44"/>
    </row>
    <row r="71" spans="4:13" x14ac:dyDescent="0.15">
      <c r="D71" s="43"/>
      <c r="E71" s="43"/>
      <c r="F71" s="43"/>
      <c r="G71" s="43"/>
      <c r="H71" s="59"/>
      <c r="I71" s="59"/>
      <c r="J71" s="59"/>
      <c r="K71" s="59"/>
      <c r="L71" s="43"/>
      <c r="M71" s="44"/>
    </row>
    <row r="72" spans="4:13" x14ac:dyDescent="0.15">
      <c r="D72" s="43"/>
      <c r="E72" s="43"/>
      <c r="F72" s="43"/>
      <c r="G72" s="43"/>
      <c r="H72" s="59"/>
      <c r="I72" s="59"/>
      <c r="J72" s="59"/>
      <c r="K72" s="59"/>
      <c r="L72" s="43"/>
      <c r="M72" s="44"/>
    </row>
    <row r="73" spans="4:13" x14ac:dyDescent="0.15">
      <c r="D73" s="43"/>
      <c r="E73" s="43"/>
      <c r="F73" s="43"/>
      <c r="G73" s="43"/>
      <c r="H73" s="59"/>
      <c r="I73" s="59"/>
      <c r="J73" s="59"/>
      <c r="K73" s="59"/>
      <c r="L73" s="43"/>
      <c r="M73" s="44"/>
    </row>
    <row r="74" spans="4:13" x14ac:dyDescent="0.15">
      <c r="D74" s="43"/>
      <c r="E74" s="43"/>
      <c r="F74" s="43"/>
      <c r="G74" s="43"/>
      <c r="H74" s="59"/>
      <c r="I74" s="59"/>
      <c r="J74" s="59"/>
      <c r="K74" s="59"/>
      <c r="L74" s="43"/>
      <c r="M74" s="44"/>
    </row>
    <row r="75" spans="4:13" x14ac:dyDescent="0.15">
      <c r="D75" s="43"/>
      <c r="E75" s="43"/>
      <c r="F75" s="43"/>
      <c r="G75" s="43"/>
      <c r="H75" s="59"/>
      <c r="I75" s="59"/>
      <c r="J75" s="59"/>
      <c r="K75" s="59"/>
      <c r="L75" s="43"/>
      <c r="M75" s="44"/>
    </row>
    <row r="76" spans="4:13" x14ac:dyDescent="0.15">
      <c r="D76" s="43"/>
      <c r="E76" s="43"/>
      <c r="F76" s="43"/>
      <c r="G76" s="43"/>
      <c r="H76" s="59"/>
      <c r="I76" s="59"/>
      <c r="J76" s="59"/>
      <c r="K76" s="59"/>
      <c r="L76" s="43"/>
      <c r="M76" s="44"/>
    </row>
    <row r="77" spans="4:13" x14ac:dyDescent="0.15">
      <c r="D77" s="43"/>
      <c r="E77" s="43"/>
      <c r="F77" s="43"/>
      <c r="G77" s="43"/>
      <c r="H77" s="59"/>
      <c r="I77" s="59"/>
      <c r="J77" s="59"/>
      <c r="K77" s="59"/>
      <c r="L77" s="43"/>
      <c r="M77" s="44"/>
    </row>
    <row r="78" spans="4:13" x14ac:dyDescent="0.15">
      <c r="D78" s="43"/>
      <c r="E78" s="43"/>
      <c r="F78" s="43"/>
      <c r="G78" s="43"/>
      <c r="H78" s="59"/>
      <c r="I78" s="59"/>
      <c r="J78" s="59"/>
      <c r="K78" s="59"/>
      <c r="L78" s="43"/>
      <c r="M78" s="44"/>
    </row>
    <row r="79" spans="4:13" x14ac:dyDescent="0.15">
      <c r="D79" s="43"/>
      <c r="E79" s="43"/>
      <c r="F79" s="43"/>
      <c r="G79" s="43"/>
      <c r="H79" s="59"/>
      <c r="I79" s="59"/>
      <c r="J79" s="59"/>
      <c r="K79" s="59"/>
      <c r="L79" s="43"/>
      <c r="M79" s="44"/>
    </row>
    <row r="80" spans="4:13" x14ac:dyDescent="0.15">
      <c r="D80" s="43"/>
      <c r="E80" s="43"/>
      <c r="F80" s="43"/>
      <c r="G80" s="43"/>
      <c r="H80" s="59"/>
      <c r="I80" s="59"/>
      <c r="J80" s="59"/>
      <c r="K80" s="59"/>
      <c r="L80" s="43"/>
      <c r="M80" s="44"/>
    </row>
    <row r="81" spans="4:13" x14ac:dyDescent="0.15">
      <c r="D81" s="43"/>
      <c r="E81" s="43"/>
      <c r="F81" s="43"/>
      <c r="G81" s="43"/>
      <c r="H81" s="59"/>
      <c r="I81" s="59"/>
      <c r="J81" s="59"/>
      <c r="K81" s="59"/>
      <c r="L81" s="43"/>
      <c r="M81" s="44"/>
    </row>
    <row r="82" spans="4:13" x14ac:dyDescent="0.15">
      <c r="D82" s="43"/>
      <c r="E82" s="43"/>
      <c r="F82" s="43"/>
      <c r="G82" s="43"/>
      <c r="H82" s="59"/>
      <c r="I82" s="59"/>
      <c r="J82" s="59"/>
      <c r="K82" s="59"/>
      <c r="L82" s="43"/>
      <c r="M82" s="44"/>
    </row>
    <row r="83" spans="4:13" x14ac:dyDescent="0.15">
      <c r="D83" s="43"/>
      <c r="E83" s="43"/>
      <c r="F83" s="43"/>
      <c r="G83" s="43"/>
      <c r="H83" s="59"/>
      <c r="I83" s="59"/>
      <c r="J83" s="59"/>
      <c r="K83" s="59"/>
      <c r="L83" s="43"/>
      <c r="M83" s="44"/>
    </row>
    <row r="84" spans="4:13" x14ac:dyDescent="0.15">
      <c r="D84" s="43"/>
      <c r="E84" s="43"/>
      <c r="F84" s="43"/>
      <c r="G84" s="43"/>
      <c r="H84" s="59"/>
      <c r="I84" s="59"/>
      <c r="J84" s="59"/>
      <c r="K84" s="59"/>
      <c r="L84" s="43"/>
      <c r="M84" s="44"/>
    </row>
    <row r="85" spans="4:13" x14ac:dyDescent="0.15">
      <c r="D85" s="43"/>
      <c r="E85" s="43"/>
      <c r="F85" s="43"/>
      <c r="G85" s="43"/>
      <c r="H85" s="59"/>
      <c r="I85" s="59"/>
      <c r="J85" s="59"/>
      <c r="K85" s="59"/>
      <c r="L85" s="43"/>
      <c r="M85" s="44"/>
    </row>
    <row r="86" spans="4:13" x14ac:dyDescent="0.15">
      <c r="D86" s="43"/>
      <c r="E86" s="43"/>
      <c r="F86" s="43"/>
      <c r="G86" s="43"/>
      <c r="H86" s="59"/>
      <c r="I86" s="59"/>
      <c r="J86" s="59"/>
      <c r="K86" s="59"/>
      <c r="L86" s="43"/>
      <c r="M86" s="44"/>
    </row>
    <row r="87" spans="4:13" x14ac:dyDescent="0.15">
      <c r="D87" s="43"/>
      <c r="E87" s="43"/>
      <c r="F87" s="43"/>
      <c r="G87" s="43"/>
      <c r="H87" s="59"/>
      <c r="I87" s="59"/>
      <c r="J87" s="59"/>
      <c r="K87" s="59"/>
      <c r="L87" s="43"/>
      <c r="M87" s="44"/>
    </row>
    <row r="88" spans="4:13" x14ac:dyDescent="0.15">
      <c r="D88" s="43"/>
      <c r="E88" s="43"/>
      <c r="F88" s="43"/>
      <c r="G88" s="43"/>
      <c r="H88" s="59"/>
      <c r="I88" s="59"/>
      <c r="J88" s="59"/>
      <c r="K88" s="59"/>
      <c r="L88" s="43"/>
      <c r="M88" s="44"/>
    </row>
    <row r="89" spans="4:13" x14ac:dyDescent="0.15">
      <c r="D89" s="43"/>
      <c r="E89" s="43"/>
      <c r="F89" s="43"/>
      <c r="G89" s="43"/>
      <c r="H89" s="59"/>
      <c r="I89" s="59"/>
      <c r="J89" s="59"/>
      <c r="K89" s="59"/>
      <c r="L89" s="43"/>
      <c r="M89" s="44"/>
    </row>
    <row r="90" spans="4:13" x14ac:dyDescent="0.15">
      <c r="D90" s="43"/>
      <c r="E90" s="43"/>
      <c r="F90" s="43"/>
      <c r="G90" s="43"/>
      <c r="H90" s="59"/>
      <c r="I90" s="59"/>
      <c r="J90" s="59"/>
      <c r="K90" s="59"/>
      <c r="L90" s="43"/>
      <c r="M90" s="44"/>
    </row>
    <row r="91" spans="4:13" x14ac:dyDescent="0.15">
      <c r="D91" s="43"/>
      <c r="E91" s="43"/>
      <c r="F91" s="43"/>
      <c r="G91" s="43"/>
      <c r="H91" s="59"/>
      <c r="I91" s="59"/>
      <c r="J91" s="59"/>
      <c r="K91" s="59"/>
      <c r="L91" s="43"/>
      <c r="M91" s="44"/>
    </row>
    <row r="92" spans="4:13" x14ac:dyDescent="0.15">
      <c r="D92" s="43"/>
      <c r="E92" s="43"/>
      <c r="F92" s="43"/>
      <c r="G92" s="43"/>
      <c r="H92" s="59"/>
      <c r="I92" s="59"/>
      <c r="J92" s="59"/>
      <c r="K92" s="59"/>
      <c r="L92" s="43"/>
      <c r="M92" s="44"/>
    </row>
    <row r="93" spans="4:13" x14ac:dyDescent="0.15">
      <c r="D93" s="43"/>
      <c r="E93" s="43"/>
      <c r="F93" s="43"/>
      <c r="G93" s="43"/>
      <c r="H93" s="59"/>
      <c r="I93" s="59"/>
      <c r="J93" s="59"/>
      <c r="K93" s="59"/>
      <c r="L93" s="43"/>
      <c r="M93" s="44"/>
    </row>
    <row r="94" spans="4:13" x14ac:dyDescent="0.15">
      <c r="D94" s="43"/>
      <c r="E94" s="43"/>
      <c r="F94" s="43"/>
      <c r="G94" s="43"/>
      <c r="H94" s="59"/>
      <c r="I94" s="59"/>
      <c r="J94" s="59"/>
      <c r="K94" s="59"/>
      <c r="L94" s="43"/>
      <c r="M94" s="44"/>
    </row>
    <row r="95" spans="4:13" x14ac:dyDescent="0.15">
      <c r="D95" s="43"/>
      <c r="E95" s="43"/>
      <c r="F95" s="43"/>
      <c r="G95" s="43"/>
      <c r="H95" s="59"/>
      <c r="I95" s="59"/>
      <c r="J95" s="59"/>
      <c r="K95" s="59"/>
      <c r="L95" s="43"/>
      <c r="M95" s="44"/>
    </row>
    <row r="96" spans="4:13" x14ac:dyDescent="0.15">
      <c r="D96" s="43"/>
      <c r="E96" s="43"/>
      <c r="F96" s="43"/>
      <c r="G96" s="43"/>
      <c r="H96" s="59"/>
      <c r="I96" s="59"/>
      <c r="J96" s="59"/>
      <c r="K96" s="59"/>
      <c r="L96" s="43"/>
      <c r="M96" s="44"/>
    </row>
    <row r="97" spans="4:13" x14ac:dyDescent="0.15">
      <c r="D97" s="43"/>
      <c r="E97" s="43"/>
      <c r="F97" s="43"/>
      <c r="G97" s="43"/>
      <c r="H97" s="59"/>
      <c r="I97" s="59"/>
      <c r="J97" s="59"/>
      <c r="K97" s="59"/>
      <c r="L97" s="43"/>
      <c r="M97" s="44"/>
    </row>
    <row r="98" spans="4:13" x14ac:dyDescent="0.15">
      <c r="D98" s="43"/>
      <c r="E98" s="43"/>
      <c r="F98" s="43"/>
      <c r="G98" s="43"/>
      <c r="H98" s="59"/>
      <c r="I98" s="59"/>
      <c r="J98" s="59"/>
      <c r="K98" s="59"/>
      <c r="L98" s="43"/>
      <c r="M98" s="44"/>
    </row>
    <row r="99" spans="4:13" x14ac:dyDescent="0.15">
      <c r="D99" s="43"/>
      <c r="E99" s="43"/>
      <c r="F99" s="43"/>
      <c r="G99" s="43"/>
      <c r="H99" s="59"/>
      <c r="I99" s="59"/>
      <c r="J99" s="59"/>
      <c r="K99" s="59"/>
      <c r="L99" s="43"/>
      <c r="M99" s="44"/>
    </row>
    <row r="100" spans="4:13" x14ac:dyDescent="0.15">
      <c r="D100" s="43"/>
      <c r="E100" s="43"/>
      <c r="F100" s="43"/>
      <c r="G100" s="43"/>
      <c r="H100" s="59"/>
      <c r="I100" s="59"/>
      <c r="J100" s="59"/>
      <c r="K100" s="59"/>
      <c r="L100" s="43"/>
      <c r="M100" s="44"/>
    </row>
    <row r="101" spans="4:13" x14ac:dyDescent="0.15">
      <c r="D101" s="43"/>
      <c r="E101" s="43"/>
      <c r="F101" s="43"/>
      <c r="G101" s="43"/>
      <c r="H101" s="59"/>
      <c r="I101" s="59"/>
      <c r="J101" s="59"/>
      <c r="K101" s="59"/>
      <c r="L101" s="43"/>
      <c r="M101" s="44"/>
    </row>
    <row r="102" spans="4:13" x14ac:dyDescent="0.15">
      <c r="D102" s="43"/>
      <c r="E102" s="43"/>
      <c r="F102" s="43"/>
      <c r="G102" s="43"/>
      <c r="H102" s="59"/>
      <c r="I102" s="59"/>
      <c r="J102" s="59"/>
      <c r="K102" s="59"/>
      <c r="L102" s="43"/>
      <c r="M102" s="44"/>
    </row>
    <row r="103" spans="4:13" x14ac:dyDescent="0.15">
      <c r="D103" s="43"/>
      <c r="E103" s="43"/>
      <c r="F103" s="43"/>
      <c r="G103" s="43"/>
      <c r="H103" s="59"/>
      <c r="I103" s="59"/>
      <c r="J103" s="59"/>
      <c r="K103" s="59"/>
      <c r="L103" s="43"/>
      <c r="M103" s="44"/>
    </row>
    <row r="104" spans="4:13" x14ac:dyDescent="0.15">
      <c r="D104" s="43"/>
      <c r="E104" s="43"/>
      <c r="F104" s="43"/>
      <c r="G104" s="43"/>
      <c r="H104" s="59"/>
      <c r="I104" s="59"/>
      <c r="J104" s="59"/>
      <c r="K104" s="59"/>
      <c r="L104" s="43"/>
      <c r="M104" s="44"/>
    </row>
    <row r="105" spans="4:13" x14ac:dyDescent="0.15">
      <c r="D105" s="43"/>
      <c r="E105" s="43"/>
      <c r="F105" s="43"/>
      <c r="G105" s="43"/>
      <c r="H105" s="59"/>
      <c r="I105" s="59"/>
      <c r="J105" s="59"/>
      <c r="K105" s="59"/>
      <c r="L105" s="43"/>
      <c r="M105" s="44"/>
    </row>
    <row r="106" spans="4:13" x14ac:dyDescent="0.15">
      <c r="D106" s="43"/>
      <c r="E106" s="43"/>
      <c r="F106" s="43"/>
      <c r="G106" s="43"/>
      <c r="H106" s="59"/>
      <c r="I106" s="59"/>
      <c r="J106" s="59"/>
      <c r="K106" s="59"/>
      <c r="L106" s="43"/>
      <c r="M106" s="44"/>
    </row>
    <row r="107" spans="4:13" x14ac:dyDescent="0.15">
      <c r="D107" s="43"/>
      <c r="E107" s="43"/>
      <c r="F107" s="43"/>
      <c r="G107" s="43"/>
      <c r="H107" s="59"/>
      <c r="I107" s="59"/>
      <c r="J107" s="59"/>
      <c r="K107" s="59"/>
      <c r="L107" s="43"/>
      <c r="M107" s="44"/>
    </row>
    <row r="108" spans="4:13" x14ac:dyDescent="0.15">
      <c r="D108" s="43"/>
      <c r="E108" s="43"/>
      <c r="F108" s="43"/>
      <c r="G108" s="43"/>
      <c r="H108" s="59"/>
      <c r="I108" s="59"/>
      <c r="J108" s="59"/>
      <c r="K108" s="59"/>
      <c r="L108" s="43"/>
      <c r="M108" s="44"/>
    </row>
    <row r="109" spans="4:13" x14ac:dyDescent="0.15">
      <c r="D109" s="43"/>
      <c r="E109" s="43"/>
      <c r="F109" s="43"/>
      <c r="G109" s="43"/>
      <c r="H109" s="59"/>
      <c r="I109" s="59"/>
      <c r="J109" s="59"/>
      <c r="K109" s="59"/>
      <c r="L109" s="43"/>
      <c r="M109" s="44"/>
    </row>
    <row r="110" spans="4:13" x14ac:dyDescent="0.15">
      <c r="D110" s="43"/>
      <c r="E110" s="43"/>
      <c r="F110" s="43"/>
      <c r="G110" s="43"/>
      <c r="H110" s="59"/>
      <c r="I110" s="59"/>
      <c r="J110" s="59"/>
      <c r="K110" s="59"/>
      <c r="L110" s="43"/>
      <c r="M110" s="44"/>
    </row>
    <row r="111" spans="4:13" x14ac:dyDescent="0.15">
      <c r="D111" s="43"/>
      <c r="E111" s="43"/>
      <c r="F111" s="43"/>
      <c r="G111" s="43"/>
      <c r="H111" s="59"/>
      <c r="I111" s="59"/>
      <c r="J111" s="59"/>
      <c r="K111" s="59"/>
      <c r="L111" s="43"/>
      <c r="M111" s="44"/>
    </row>
    <row r="112" spans="4:13" x14ac:dyDescent="0.15">
      <c r="D112" s="43"/>
      <c r="E112" s="43"/>
      <c r="F112" s="43"/>
      <c r="G112" s="43"/>
      <c r="H112" s="59"/>
      <c r="I112" s="59"/>
      <c r="J112" s="59"/>
      <c r="K112" s="59"/>
      <c r="L112" s="43"/>
      <c r="M112" s="44"/>
    </row>
    <row r="113" spans="4:13" x14ac:dyDescent="0.15">
      <c r="D113" s="43"/>
      <c r="E113" s="43"/>
      <c r="F113" s="43"/>
      <c r="G113" s="43"/>
      <c r="H113" s="59"/>
      <c r="I113" s="59"/>
      <c r="J113" s="59"/>
      <c r="K113" s="59"/>
      <c r="L113" s="43"/>
      <c r="M113" s="44"/>
    </row>
    <row r="114" spans="4:13" x14ac:dyDescent="0.15">
      <c r="D114" s="43"/>
      <c r="E114" s="43"/>
      <c r="F114" s="43"/>
      <c r="G114" s="43"/>
      <c r="H114" s="59"/>
      <c r="I114" s="59"/>
      <c r="J114" s="59"/>
      <c r="K114" s="59"/>
      <c r="L114" s="43"/>
      <c r="M114" s="44"/>
    </row>
    <row r="115" spans="4:13" x14ac:dyDescent="0.15">
      <c r="D115" s="43"/>
      <c r="E115" s="43"/>
      <c r="F115" s="43"/>
      <c r="G115" s="43"/>
      <c r="H115" s="59"/>
      <c r="I115" s="59"/>
      <c r="J115" s="59"/>
      <c r="K115" s="59"/>
      <c r="L115" s="43"/>
      <c r="M115" s="44"/>
    </row>
    <row r="116" spans="4:13" x14ac:dyDescent="0.15">
      <c r="D116" s="43"/>
      <c r="E116" s="43"/>
      <c r="F116" s="43"/>
      <c r="G116" s="43"/>
      <c r="H116" s="59"/>
      <c r="I116" s="59"/>
      <c r="J116" s="59"/>
      <c r="K116" s="59"/>
      <c r="L116" s="43"/>
      <c r="M116" s="44"/>
    </row>
    <row r="117" spans="4:13" x14ac:dyDescent="0.15">
      <c r="D117" s="43"/>
      <c r="E117" s="43"/>
      <c r="F117" s="43"/>
      <c r="G117" s="43"/>
      <c r="H117" s="59"/>
      <c r="I117" s="59"/>
      <c r="J117" s="59"/>
      <c r="K117" s="59"/>
      <c r="L117" s="43"/>
      <c r="M117" s="44"/>
    </row>
    <row r="118" spans="4:13" x14ac:dyDescent="0.15">
      <c r="D118" s="43"/>
      <c r="E118" s="43"/>
      <c r="F118" s="43"/>
      <c r="G118" s="43"/>
      <c r="H118" s="59"/>
      <c r="I118" s="59"/>
      <c r="J118" s="59"/>
      <c r="K118" s="59"/>
      <c r="L118" s="43"/>
      <c r="M118" s="44"/>
    </row>
    <row r="119" spans="4:13" x14ac:dyDescent="0.15">
      <c r="D119" s="43"/>
      <c r="E119" s="43"/>
      <c r="F119" s="43"/>
      <c r="G119" s="43"/>
      <c r="H119" s="59"/>
      <c r="I119" s="59"/>
      <c r="J119" s="59"/>
      <c r="K119" s="59"/>
      <c r="L119" s="43"/>
      <c r="M119" s="44"/>
    </row>
    <row r="120" spans="4:13" x14ac:dyDescent="0.15">
      <c r="D120" s="43"/>
      <c r="E120" s="43"/>
      <c r="F120" s="43"/>
      <c r="G120" s="43"/>
      <c r="H120" s="59"/>
      <c r="I120" s="59"/>
      <c r="J120" s="59"/>
      <c r="K120" s="59"/>
      <c r="L120" s="43"/>
      <c r="M120" s="44"/>
    </row>
    <row r="121" spans="4:13" x14ac:dyDescent="0.15">
      <c r="D121" s="43"/>
      <c r="E121" s="43"/>
      <c r="F121" s="43"/>
      <c r="G121" s="43"/>
      <c r="H121" s="59"/>
      <c r="I121" s="59"/>
      <c r="J121" s="59"/>
      <c r="K121" s="59"/>
      <c r="L121" s="43"/>
      <c r="M121" s="44"/>
    </row>
    <row r="122" spans="4:13" x14ac:dyDescent="0.15">
      <c r="D122" s="43"/>
      <c r="E122" s="43"/>
      <c r="F122" s="43"/>
      <c r="G122" s="43"/>
      <c r="H122" s="59"/>
      <c r="I122" s="59"/>
      <c r="J122" s="59"/>
      <c r="K122" s="59"/>
      <c r="L122" s="43"/>
      <c r="M122" s="44"/>
    </row>
    <row r="123" spans="4:13" x14ac:dyDescent="0.15">
      <c r="D123" s="43"/>
      <c r="E123" s="43"/>
      <c r="F123" s="43"/>
      <c r="G123" s="43"/>
      <c r="H123" s="59"/>
      <c r="I123" s="59"/>
      <c r="J123" s="59"/>
      <c r="K123" s="59"/>
      <c r="L123" s="43"/>
      <c r="M123" s="44"/>
    </row>
    <row r="124" spans="4:13" x14ac:dyDescent="0.15">
      <c r="D124" s="43"/>
      <c r="E124" s="43"/>
      <c r="F124" s="43"/>
      <c r="G124" s="43"/>
      <c r="H124" s="59"/>
      <c r="I124" s="59"/>
      <c r="J124" s="59"/>
      <c r="K124" s="59"/>
      <c r="L124" s="43"/>
      <c r="M124" s="44"/>
    </row>
    <row r="125" spans="4:13" x14ac:dyDescent="0.15">
      <c r="D125" s="43"/>
      <c r="E125" s="43"/>
      <c r="F125" s="43"/>
      <c r="G125" s="43"/>
      <c r="H125" s="59"/>
      <c r="I125" s="59"/>
      <c r="J125" s="59"/>
      <c r="K125" s="59"/>
      <c r="L125" s="43"/>
      <c r="M125" s="44"/>
    </row>
    <row r="126" spans="4:13" x14ac:dyDescent="0.15">
      <c r="D126" s="43"/>
      <c r="E126" s="43"/>
      <c r="F126" s="43"/>
      <c r="G126" s="43"/>
      <c r="H126" s="59"/>
      <c r="I126" s="59"/>
      <c r="J126" s="59"/>
      <c r="K126" s="59"/>
      <c r="L126" s="43"/>
      <c r="M126" s="44"/>
    </row>
    <row r="127" spans="4:13" x14ac:dyDescent="0.15">
      <c r="D127" s="43"/>
      <c r="E127" s="43"/>
      <c r="F127" s="43"/>
      <c r="G127" s="43"/>
      <c r="H127" s="59"/>
      <c r="I127" s="59"/>
      <c r="J127" s="59"/>
      <c r="K127" s="59"/>
      <c r="L127" s="43"/>
      <c r="M127" s="44"/>
    </row>
    <row r="128" spans="4:13" x14ac:dyDescent="0.15">
      <c r="D128" s="43"/>
      <c r="E128" s="43"/>
      <c r="F128" s="43"/>
      <c r="G128" s="43"/>
      <c r="H128" s="59"/>
      <c r="I128" s="59"/>
      <c r="J128" s="59"/>
      <c r="K128" s="59"/>
      <c r="L128" s="43"/>
      <c r="M128" s="44"/>
    </row>
    <row r="129" spans="4:13" x14ac:dyDescent="0.15">
      <c r="D129" s="43"/>
      <c r="E129" s="43"/>
      <c r="F129" s="43"/>
      <c r="G129" s="43"/>
      <c r="H129" s="59"/>
      <c r="I129" s="59"/>
      <c r="J129" s="59"/>
      <c r="K129" s="59"/>
      <c r="L129" s="43"/>
      <c r="M129" s="44"/>
    </row>
    <row r="130" spans="4:13" x14ac:dyDescent="0.15">
      <c r="D130" s="43"/>
      <c r="E130" s="43"/>
      <c r="F130" s="43"/>
      <c r="G130" s="43"/>
      <c r="H130" s="59"/>
      <c r="I130" s="59"/>
      <c r="J130" s="59"/>
      <c r="K130" s="59"/>
      <c r="L130" s="43"/>
      <c r="M130" s="44"/>
    </row>
    <row r="131" spans="4:13" x14ac:dyDescent="0.15">
      <c r="D131" s="43"/>
      <c r="E131" s="43"/>
      <c r="F131" s="43"/>
      <c r="G131" s="43"/>
      <c r="H131" s="59"/>
      <c r="I131" s="59"/>
      <c r="J131" s="59"/>
      <c r="K131" s="59"/>
      <c r="L131" s="43"/>
      <c r="M131" s="44"/>
    </row>
    <row r="132" spans="4:13" x14ac:dyDescent="0.15">
      <c r="D132" s="43"/>
      <c r="E132" s="43"/>
      <c r="F132" s="43"/>
      <c r="G132" s="43"/>
      <c r="H132" s="59"/>
      <c r="I132" s="59"/>
      <c r="J132" s="59"/>
      <c r="K132" s="59"/>
      <c r="L132" s="43"/>
      <c r="M132" s="44"/>
    </row>
    <row r="133" spans="4:13" x14ac:dyDescent="0.15">
      <c r="D133" s="43"/>
      <c r="E133" s="43"/>
      <c r="F133" s="43"/>
      <c r="G133" s="43"/>
      <c r="H133" s="59"/>
      <c r="I133" s="59"/>
      <c r="J133" s="59"/>
      <c r="K133" s="59"/>
      <c r="L133" s="43"/>
      <c r="M133" s="44"/>
    </row>
    <row r="134" spans="4:13" x14ac:dyDescent="0.15">
      <c r="D134" s="43"/>
      <c r="E134" s="43"/>
      <c r="F134" s="43"/>
      <c r="G134" s="43"/>
      <c r="H134" s="59"/>
      <c r="I134" s="59"/>
      <c r="J134" s="59"/>
      <c r="K134" s="59"/>
      <c r="L134" s="43"/>
      <c r="M134" s="44"/>
    </row>
    <row r="135" spans="4:13" x14ac:dyDescent="0.15">
      <c r="D135" s="43"/>
      <c r="E135" s="43"/>
      <c r="F135" s="43"/>
      <c r="G135" s="43"/>
      <c r="H135" s="59"/>
      <c r="I135" s="59"/>
      <c r="J135" s="59"/>
      <c r="K135" s="59"/>
      <c r="L135" s="43"/>
      <c r="M135" s="44"/>
    </row>
    <row r="136" spans="4:13" x14ac:dyDescent="0.15">
      <c r="D136" s="43"/>
      <c r="E136" s="43"/>
      <c r="F136" s="43"/>
      <c r="G136" s="43"/>
      <c r="H136" s="59"/>
      <c r="I136" s="59"/>
      <c r="J136" s="59"/>
      <c r="K136" s="59"/>
      <c r="L136" s="43"/>
      <c r="M136" s="44"/>
    </row>
    <row r="137" spans="4:13" x14ac:dyDescent="0.15">
      <c r="D137" s="43"/>
      <c r="E137" s="43"/>
      <c r="F137" s="43"/>
      <c r="G137" s="43"/>
      <c r="H137" s="59"/>
      <c r="I137" s="59"/>
      <c r="J137" s="59"/>
      <c r="K137" s="59"/>
      <c r="L137" s="43"/>
      <c r="M137" s="44"/>
    </row>
    <row r="138" spans="4:13" x14ac:dyDescent="0.15">
      <c r="D138" s="43"/>
      <c r="E138" s="43"/>
      <c r="F138" s="43"/>
      <c r="G138" s="43"/>
      <c r="H138" s="59"/>
      <c r="I138" s="59"/>
      <c r="J138" s="59"/>
      <c r="K138" s="59"/>
      <c r="L138" s="43"/>
      <c r="M138" s="44"/>
    </row>
    <row r="139" spans="4:13" x14ac:dyDescent="0.15">
      <c r="D139" s="43"/>
      <c r="E139" s="43"/>
      <c r="F139" s="43"/>
      <c r="G139" s="43"/>
      <c r="H139" s="59"/>
      <c r="I139" s="59"/>
      <c r="J139" s="59"/>
      <c r="K139" s="59"/>
      <c r="L139" s="43"/>
      <c r="M139" s="44"/>
    </row>
    <row r="140" spans="4:13" x14ac:dyDescent="0.15">
      <c r="D140" s="43"/>
      <c r="E140" s="43"/>
      <c r="F140" s="43"/>
      <c r="G140" s="43"/>
      <c r="H140" s="59"/>
      <c r="I140" s="59"/>
      <c r="J140" s="59"/>
      <c r="K140" s="59"/>
      <c r="L140" s="43"/>
      <c r="M140" s="44"/>
    </row>
    <row r="141" spans="4:13" x14ac:dyDescent="0.15">
      <c r="D141" s="43"/>
      <c r="E141" s="43"/>
      <c r="F141" s="43"/>
      <c r="G141" s="43"/>
      <c r="H141" s="59"/>
      <c r="I141" s="59"/>
      <c r="J141" s="59"/>
      <c r="K141" s="59"/>
      <c r="L141" s="43"/>
      <c r="M141" s="44"/>
    </row>
    <row r="142" spans="4:13" x14ac:dyDescent="0.15">
      <c r="D142" s="43"/>
      <c r="E142" s="43"/>
      <c r="F142" s="43"/>
      <c r="G142" s="43"/>
      <c r="H142" s="59"/>
      <c r="I142" s="59"/>
      <c r="J142" s="59"/>
      <c r="K142" s="59"/>
      <c r="L142" s="43"/>
      <c r="M142" s="44"/>
    </row>
    <row r="143" spans="4:13" x14ac:dyDescent="0.15">
      <c r="D143" s="43"/>
      <c r="E143" s="43"/>
      <c r="F143" s="43"/>
      <c r="G143" s="43"/>
      <c r="H143" s="59"/>
      <c r="I143" s="59"/>
      <c r="J143" s="59"/>
      <c r="K143" s="59"/>
      <c r="L143" s="43"/>
      <c r="M143" s="44"/>
    </row>
    <row r="144" spans="4:13" x14ac:dyDescent="0.15">
      <c r="D144" s="43"/>
      <c r="E144" s="43"/>
      <c r="F144" s="43"/>
      <c r="G144" s="43"/>
      <c r="H144" s="59"/>
      <c r="I144" s="59"/>
      <c r="J144" s="59"/>
      <c r="K144" s="59"/>
      <c r="L144" s="43"/>
      <c r="M144" s="44"/>
    </row>
    <row r="145" spans="4:13" x14ac:dyDescent="0.15">
      <c r="D145" s="43"/>
      <c r="E145" s="43"/>
      <c r="F145" s="43"/>
      <c r="G145" s="43"/>
      <c r="H145" s="59"/>
      <c r="I145" s="59"/>
      <c r="J145" s="59"/>
      <c r="K145" s="59"/>
      <c r="L145" s="43"/>
      <c r="M145" s="44"/>
    </row>
    <row r="146" spans="4:13" x14ac:dyDescent="0.15">
      <c r="D146" s="43"/>
      <c r="E146" s="43"/>
      <c r="F146" s="43"/>
      <c r="G146" s="43"/>
      <c r="H146" s="59"/>
      <c r="I146" s="59"/>
      <c r="J146" s="59"/>
      <c r="K146" s="59"/>
      <c r="L146" s="43"/>
      <c r="M146" s="44"/>
    </row>
    <row r="147" spans="4:13" x14ac:dyDescent="0.15">
      <c r="D147" s="43"/>
      <c r="E147" s="43"/>
      <c r="F147" s="43"/>
      <c r="G147" s="43"/>
      <c r="H147" s="59"/>
      <c r="I147" s="59"/>
      <c r="J147" s="59"/>
      <c r="K147" s="59"/>
      <c r="L147" s="43"/>
      <c r="M147" s="44"/>
    </row>
    <row r="148" spans="4:13" x14ac:dyDescent="0.15">
      <c r="D148" s="43"/>
      <c r="E148" s="43"/>
      <c r="F148" s="43"/>
      <c r="G148" s="43"/>
      <c r="H148" s="59"/>
      <c r="I148" s="59"/>
      <c r="J148" s="59"/>
      <c r="K148" s="59"/>
      <c r="L148" s="43"/>
      <c r="M148" s="44"/>
    </row>
    <row r="149" spans="4:13" x14ac:dyDescent="0.15">
      <c r="D149" s="43"/>
      <c r="E149" s="43"/>
      <c r="F149" s="43"/>
      <c r="G149" s="43"/>
      <c r="H149" s="59"/>
      <c r="I149" s="59"/>
      <c r="J149" s="59"/>
      <c r="K149" s="59"/>
      <c r="L149" s="43"/>
      <c r="M149" s="44"/>
    </row>
    <row r="150" spans="4:13" x14ac:dyDescent="0.15">
      <c r="D150" s="43"/>
      <c r="E150" s="43"/>
      <c r="F150" s="43"/>
      <c r="G150" s="43"/>
      <c r="H150" s="59"/>
      <c r="I150" s="59"/>
      <c r="J150" s="59"/>
      <c r="K150" s="59"/>
      <c r="L150" s="43"/>
      <c r="M150" s="44"/>
    </row>
    <row r="151" spans="4:13" x14ac:dyDescent="0.15">
      <c r="D151" s="43"/>
      <c r="E151" s="43"/>
      <c r="F151" s="43"/>
      <c r="G151" s="43"/>
      <c r="H151" s="59"/>
      <c r="I151" s="59"/>
      <c r="J151" s="59"/>
      <c r="K151" s="59"/>
      <c r="L151" s="43"/>
      <c r="M151" s="44"/>
    </row>
    <row r="152" spans="4:13" x14ac:dyDescent="0.15">
      <c r="D152" s="43"/>
      <c r="E152" s="43"/>
      <c r="F152" s="43"/>
      <c r="G152" s="43"/>
      <c r="H152" s="59"/>
      <c r="I152" s="59"/>
      <c r="J152" s="59"/>
      <c r="K152" s="59"/>
      <c r="L152" s="43"/>
      <c r="M152" s="44"/>
    </row>
    <row r="153" spans="4:13" x14ac:dyDescent="0.15">
      <c r="D153" s="43"/>
      <c r="E153" s="43"/>
      <c r="F153" s="43"/>
      <c r="G153" s="43"/>
      <c r="H153" s="59"/>
      <c r="I153" s="59"/>
      <c r="J153" s="59"/>
      <c r="K153" s="59"/>
      <c r="L153" s="43"/>
      <c r="M153" s="44"/>
    </row>
    <row r="154" spans="4:13" x14ac:dyDescent="0.15">
      <c r="D154" s="43"/>
      <c r="E154" s="43"/>
      <c r="F154" s="43"/>
      <c r="G154" s="43"/>
      <c r="H154" s="59"/>
      <c r="I154" s="59"/>
      <c r="J154" s="59"/>
      <c r="K154" s="59"/>
      <c r="L154" s="43"/>
      <c r="M154" s="44"/>
    </row>
    <row r="155" spans="4:13" x14ac:dyDescent="0.15">
      <c r="D155" s="43"/>
      <c r="E155" s="43"/>
      <c r="F155" s="43"/>
      <c r="G155" s="43"/>
      <c r="H155" s="59"/>
      <c r="I155" s="59"/>
      <c r="J155" s="59"/>
      <c r="K155" s="59"/>
      <c r="L155" s="43"/>
      <c r="M155" s="44"/>
    </row>
    <row r="156" spans="4:13" x14ac:dyDescent="0.15">
      <c r="D156" s="43"/>
      <c r="E156" s="43"/>
      <c r="F156" s="43"/>
      <c r="G156" s="43"/>
      <c r="H156" s="59"/>
      <c r="I156" s="59"/>
      <c r="J156" s="59"/>
      <c r="K156" s="59"/>
      <c r="L156" s="43"/>
      <c r="M156" s="44"/>
    </row>
    <row r="157" spans="4:13" x14ac:dyDescent="0.15">
      <c r="D157" s="43"/>
      <c r="E157" s="43"/>
      <c r="F157" s="43"/>
      <c r="G157" s="43"/>
      <c r="H157" s="59"/>
      <c r="I157" s="59"/>
      <c r="J157" s="59"/>
      <c r="K157" s="59"/>
      <c r="L157" s="43"/>
      <c r="M157" s="44"/>
    </row>
    <row r="158" spans="4:13" x14ac:dyDescent="0.15">
      <c r="D158" s="43"/>
      <c r="E158" s="43"/>
      <c r="F158" s="43"/>
      <c r="G158" s="43"/>
      <c r="H158" s="59"/>
      <c r="I158" s="59"/>
      <c r="J158" s="59"/>
      <c r="K158" s="59"/>
      <c r="L158" s="43"/>
      <c r="M158" s="44"/>
    </row>
    <row r="159" spans="4:13" x14ac:dyDescent="0.15">
      <c r="D159" s="43"/>
      <c r="E159" s="43"/>
      <c r="F159" s="43"/>
      <c r="G159" s="43"/>
      <c r="H159" s="43"/>
      <c r="I159" s="43"/>
      <c r="J159" s="43"/>
      <c r="K159" s="43"/>
      <c r="L159" s="43"/>
      <c r="M159" s="44"/>
    </row>
    <row r="160" spans="4:13" x14ac:dyDescent="0.15">
      <c r="D160" s="43"/>
      <c r="E160" s="43"/>
      <c r="F160" s="43"/>
      <c r="G160" s="43"/>
      <c r="H160" s="43"/>
      <c r="I160" s="43"/>
      <c r="J160" s="43"/>
      <c r="K160" s="43"/>
      <c r="L160" s="43"/>
      <c r="M160" s="44"/>
    </row>
    <row r="161" spans="4:13" x14ac:dyDescent="0.15">
      <c r="D161" s="43"/>
      <c r="E161" s="43"/>
      <c r="F161" s="43"/>
      <c r="G161" s="43"/>
      <c r="H161" s="43"/>
      <c r="I161" s="43"/>
      <c r="J161" s="43"/>
      <c r="K161" s="43"/>
      <c r="L161" s="43"/>
      <c r="M161" s="44"/>
    </row>
    <row r="162" spans="4:13" x14ac:dyDescent="0.15">
      <c r="D162" s="43"/>
      <c r="E162" s="43"/>
      <c r="F162" s="43"/>
      <c r="G162" s="43"/>
      <c r="H162" s="43"/>
      <c r="I162" s="43"/>
      <c r="J162" s="43"/>
      <c r="K162" s="43"/>
      <c r="L162" s="43"/>
      <c r="M162" s="44"/>
    </row>
    <row r="163" spans="4:13" x14ac:dyDescent="0.15">
      <c r="D163" s="43"/>
      <c r="E163" s="43"/>
      <c r="F163" s="43"/>
      <c r="G163" s="43"/>
      <c r="H163" s="43"/>
      <c r="I163" s="43"/>
      <c r="J163" s="43"/>
      <c r="K163" s="43"/>
      <c r="L163" s="43"/>
      <c r="M163" s="44"/>
    </row>
  </sheetData>
  <mergeCells count="13">
    <mergeCell ref="B49:B50"/>
    <mergeCell ref="A49:A50"/>
    <mergeCell ref="C38:C42"/>
    <mergeCell ref="G3:M4"/>
    <mergeCell ref="D3:D4"/>
    <mergeCell ref="G19:H19"/>
    <mergeCell ref="G20:H20"/>
    <mergeCell ref="G21:H21"/>
    <mergeCell ref="A2:M2"/>
    <mergeCell ref="A5:C5"/>
    <mergeCell ref="A3:C3"/>
    <mergeCell ref="E3:E4"/>
    <mergeCell ref="F3:F4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16"/>
  <sheetViews>
    <sheetView zoomScale="85" zoomScaleNormal="85" workbookViewId="0">
      <pane ySplit="5" topLeftCell="A6" activePane="bottomLeft" state="frozen"/>
      <selection pane="bottomLeft" activeCell="F39" sqref="F39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42" customWidth="1"/>
    <col min="13" max="13" width="4.109375" style="118" customWidth="1"/>
    <col min="14" max="14" width="2.33203125" style="4" customWidth="1"/>
    <col min="15" max="15" width="13.77734375" style="4" customWidth="1"/>
  </cols>
  <sheetData>
    <row r="2" spans="1:15" ht="18.75" x14ac:dyDescent="0.15">
      <c r="A2" s="248" t="s">
        <v>175</v>
      </c>
      <c r="B2" s="248"/>
      <c r="C2" s="248"/>
    </row>
    <row r="3" spans="1:15" ht="15" thickBot="1" x14ac:dyDescent="0.2">
      <c r="A3" s="530" t="s">
        <v>17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</row>
    <row r="4" spans="1:15" ht="22.5" customHeight="1" x14ac:dyDescent="0.15">
      <c r="A4" s="564" t="s">
        <v>27</v>
      </c>
      <c r="B4" s="548"/>
      <c r="C4" s="548"/>
      <c r="D4" s="540" t="s">
        <v>226</v>
      </c>
      <c r="E4" s="540" t="s">
        <v>239</v>
      </c>
      <c r="F4" s="540" t="s">
        <v>88</v>
      </c>
      <c r="G4" s="547" t="s">
        <v>180</v>
      </c>
      <c r="H4" s="548"/>
      <c r="I4" s="548"/>
      <c r="J4" s="548"/>
      <c r="K4" s="548"/>
      <c r="L4" s="548"/>
      <c r="M4" s="548"/>
      <c r="N4" s="548"/>
      <c r="O4" s="549"/>
    </row>
    <row r="5" spans="1:15" ht="22.5" customHeight="1" thickBot="1" x14ac:dyDescent="0.2">
      <c r="A5" s="109" t="s">
        <v>11</v>
      </c>
      <c r="B5" s="110" t="s">
        <v>12</v>
      </c>
      <c r="C5" s="5" t="s">
        <v>13</v>
      </c>
      <c r="D5" s="541"/>
      <c r="E5" s="541"/>
      <c r="F5" s="541"/>
      <c r="G5" s="550"/>
      <c r="H5" s="551"/>
      <c r="I5" s="551"/>
      <c r="J5" s="551"/>
      <c r="K5" s="551"/>
      <c r="L5" s="551"/>
      <c r="M5" s="551"/>
      <c r="N5" s="551"/>
      <c r="O5" s="552"/>
    </row>
    <row r="6" spans="1:15" ht="21.75" customHeight="1" thickBot="1" x14ac:dyDescent="0.2">
      <c r="A6" s="567" t="s">
        <v>28</v>
      </c>
      <c r="B6" s="568"/>
      <c r="C6" s="569"/>
      <c r="D6" s="6">
        <f>D7+D58+D64+D92+D95+D98+D102</f>
        <v>587518</v>
      </c>
      <c r="E6" s="6">
        <f>E7+E58+E64+E92+E95+E98+E102</f>
        <v>601956</v>
      </c>
      <c r="F6" s="93">
        <f>SUM(E6-D6)</f>
        <v>14438</v>
      </c>
      <c r="G6" s="8"/>
      <c r="H6" s="9"/>
      <c r="I6" s="9"/>
      <c r="J6" s="9"/>
      <c r="K6" s="9"/>
      <c r="L6" s="143"/>
      <c r="M6" s="119"/>
      <c r="N6" s="9"/>
      <c r="O6" s="210">
        <f>O7+O58+O64+O92+O95+O98+O102</f>
        <v>601956336</v>
      </c>
    </row>
    <row r="7" spans="1:15" ht="23.25" customHeight="1" thickTop="1" x14ac:dyDescent="0.15">
      <c r="A7" s="193" t="s">
        <v>14</v>
      </c>
      <c r="B7" s="583" t="s">
        <v>105</v>
      </c>
      <c r="C7" s="584"/>
      <c r="D7" s="194">
        <f>D8+D30+D38</f>
        <v>30356</v>
      </c>
      <c r="E7" s="194">
        <f>E8+E30+E38</f>
        <v>17974</v>
      </c>
      <c r="F7" s="195">
        <f>SUM(E7-D7)</f>
        <v>-12382</v>
      </c>
      <c r="G7" s="203"/>
      <c r="H7" s="204"/>
      <c r="I7" s="204"/>
      <c r="J7" s="204"/>
      <c r="K7" s="204"/>
      <c r="L7" s="205"/>
      <c r="M7" s="206"/>
      <c r="N7" s="204"/>
      <c r="O7" s="207">
        <f>SUM(O8,O30,O38)</f>
        <v>17973936</v>
      </c>
    </row>
    <row r="8" spans="1:15" ht="23.25" customHeight="1" x14ac:dyDescent="0.15">
      <c r="A8" s="263"/>
      <c r="B8" s="196" t="s">
        <v>15</v>
      </c>
      <c r="C8" s="196" t="s">
        <v>106</v>
      </c>
      <c r="D8" s="197">
        <f>D9+D19+D22+D26+D28</f>
        <v>20258</v>
      </c>
      <c r="E8" s="197">
        <f>E9+E19+E22+E26+E28</f>
        <v>7575</v>
      </c>
      <c r="F8" s="158">
        <f>SUM(E8-D8)</f>
        <v>-12683</v>
      </c>
      <c r="G8" s="208"/>
      <c r="H8" s="209"/>
      <c r="I8" s="209"/>
      <c r="J8" s="209"/>
      <c r="K8" s="209"/>
      <c r="L8" s="200"/>
      <c r="M8" s="201"/>
      <c r="N8" s="209"/>
      <c r="O8" s="202">
        <f>SUM(O9,O19,O22,O26,O28)</f>
        <v>7574786</v>
      </c>
    </row>
    <row r="9" spans="1:15" ht="21" customHeight="1" x14ac:dyDescent="0.15">
      <c r="A9" s="264"/>
      <c r="B9" s="260"/>
      <c r="C9" s="168" t="s">
        <v>16</v>
      </c>
      <c r="D9" s="12">
        <v>15073</v>
      </c>
      <c r="E9" s="12">
        <v>2890</v>
      </c>
      <c r="F9" s="13">
        <f>SUM(E9-D9)</f>
        <v>-12183</v>
      </c>
      <c r="G9" s="192"/>
      <c r="H9" s="179"/>
      <c r="I9" s="179"/>
      <c r="J9" s="179"/>
      <c r="K9" s="179"/>
      <c r="L9" s="180"/>
      <c r="M9" s="181"/>
      <c r="N9" s="179"/>
      <c r="O9" s="182">
        <f>O10+O11+O14+O15</f>
        <v>2889690</v>
      </c>
    </row>
    <row r="10" spans="1:15" ht="15.75" customHeight="1" x14ac:dyDescent="0.15">
      <c r="A10" s="319"/>
      <c r="B10" s="318"/>
      <c r="C10" s="318"/>
      <c r="D10" s="107"/>
      <c r="E10" s="107"/>
      <c r="F10" s="16"/>
      <c r="G10" s="481" t="s">
        <v>229</v>
      </c>
      <c r="H10" s="482"/>
      <c r="I10" s="482"/>
      <c r="J10" s="482"/>
      <c r="K10" s="482"/>
      <c r="L10" s="483"/>
      <c r="M10" s="484"/>
      <c r="N10" s="482"/>
      <c r="O10" s="485"/>
    </row>
    <row r="11" spans="1:15" ht="15.75" customHeight="1" x14ac:dyDescent="0.15">
      <c r="A11" s="353"/>
      <c r="B11" s="352"/>
      <c r="C11" s="352"/>
      <c r="D11" s="107"/>
      <c r="E11" s="107"/>
      <c r="F11" s="16"/>
      <c r="G11" s="481" t="s">
        <v>230</v>
      </c>
      <c r="H11" s="482"/>
      <c r="I11" s="482"/>
      <c r="J11" s="482"/>
      <c r="K11" s="482"/>
      <c r="L11" s="483"/>
      <c r="M11" s="484"/>
      <c r="N11" s="482"/>
      <c r="O11" s="485"/>
    </row>
    <row r="12" spans="1:15" ht="15.75" customHeight="1" x14ac:dyDescent="0.15">
      <c r="A12" s="501"/>
      <c r="B12" s="500"/>
      <c r="C12" s="500"/>
      <c r="D12" s="107"/>
      <c r="E12" s="107"/>
      <c r="F12" s="16"/>
      <c r="G12" s="481" t="s">
        <v>231</v>
      </c>
      <c r="H12" s="482"/>
      <c r="I12" s="482"/>
      <c r="J12" s="482"/>
      <c r="K12" s="482"/>
      <c r="L12" s="483"/>
      <c r="M12" s="484"/>
      <c r="N12" s="482"/>
      <c r="O12" s="485"/>
    </row>
    <row r="13" spans="1:15" ht="15.75" customHeight="1" x14ac:dyDescent="0.15">
      <c r="A13" s="501"/>
      <c r="B13" s="500"/>
      <c r="C13" s="500"/>
      <c r="D13" s="107"/>
      <c r="E13" s="107"/>
      <c r="F13" s="16"/>
      <c r="G13" s="481" t="s">
        <v>232</v>
      </c>
      <c r="H13" s="482"/>
      <c r="I13" s="482"/>
      <c r="J13" s="482"/>
      <c r="K13" s="482"/>
      <c r="L13" s="483"/>
      <c r="M13" s="484"/>
      <c r="N13" s="482"/>
      <c r="O13" s="485"/>
    </row>
    <row r="14" spans="1:15" ht="15.75" customHeight="1" x14ac:dyDescent="0.15">
      <c r="A14" s="464"/>
      <c r="B14" s="463"/>
      <c r="C14" s="463"/>
      <c r="D14" s="107"/>
      <c r="E14" s="107"/>
      <c r="F14" s="16"/>
      <c r="G14" s="481" t="s">
        <v>233</v>
      </c>
      <c r="H14" s="482"/>
      <c r="I14" s="482"/>
      <c r="J14" s="482"/>
      <c r="K14" s="482"/>
      <c r="L14" s="483"/>
      <c r="M14" s="484"/>
      <c r="N14" s="482"/>
      <c r="O14" s="485"/>
    </row>
    <row r="15" spans="1:15" ht="15.75" customHeight="1" x14ac:dyDescent="0.15">
      <c r="A15" s="292"/>
      <c r="B15" s="291"/>
      <c r="C15" s="291"/>
      <c r="D15" s="107"/>
      <c r="E15" s="107"/>
      <c r="F15" s="16"/>
      <c r="G15" s="510" t="s">
        <v>183</v>
      </c>
      <c r="H15" s="376"/>
      <c r="I15" s="273"/>
      <c r="J15" s="273"/>
      <c r="K15" s="273"/>
      <c r="L15" s="511"/>
      <c r="M15" s="274"/>
      <c r="N15" s="273"/>
      <c r="O15" s="275">
        <v>2889690</v>
      </c>
    </row>
    <row r="16" spans="1:15" ht="9" customHeight="1" x14ac:dyDescent="0.15">
      <c r="A16" s="292"/>
      <c r="B16" s="291"/>
      <c r="C16" s="291"/>
      <c r="D16" s="107"/>
      <c r="E16" s="107"/>
      <c r="F16" s="16"/>
      <c r="G16" s="512"/>
      <c r="H16" s="376"/>
      <c r="I16" s="273"/>
      <c r="J16" s="273"/>
      <c r="K16" s="273"/>
      <c r="L16" s="511"/>
      <c r="M16" s="274"/>
      <c r="N16" s="273"/>
      <c r="O16" s="275"/>
    </row>
    <row r="17" spans="1:15" ht="18" hidden="1" customHeight="1" x14ac:dyDescent="0.15">
      <c r="A17" s="264"/>
      <c r="B17" s="260"/>
      <c r="C17" s="260"/>
      <c r="D17" s="107"/>
      <c r="E17" s="107"/>
      <c r="F17" s="16"/>
      <c r="G17" s="371"/>
      <c r="H17" s="328"/>
      <c r="I17" s="133"/>
      <c r="J17" s="133"/>
      <c r="K17" s="133"/>
      <c r="L17" s="183"/>
      <c r="M17" s="184"/>
      <c r="N17" s="133"/>
      <c r="O17" s="185"/>
    </row>
    <row r="18" spans="1:15" ht="18" hidden="1" customHeight="1" x14ac:dyDescent="0.15">
      <c r="A18" s="292"/>
      <c r="B18" s="291"/>
      <c r="C18" s="291"/>
      <c r="D18" s="107"/>
      <c r="E18" s="107"/>
      <c r="F18" s="16"/>
      <c r="G18" s="372"/>
      <c r="H18" s="328"/>
      <c r="I18" s="133"/>
      <c r="J18" s="133"/>
      <c r="K18" s="133"/>
      <c r="L18" s="183"/>
      <c r="M18" s="184"/>
      <c r="N18" s="133"/>
      <c r="O18" s="185"/>
    </row>
    <row r="19" spans="1:15" ht="23.25" customHeight="1" x14ac:dyDescent="0.15">
      <c r="A19" s="264"/>
      <c r="B19" s="260"/>
      <c r="C19" s="168" t="s">
        <v>69</v>
      </c>
      <c r="D19" s="22">
        <v>0</v>
      </c>
      <c r="E19" s="22">
        <v>0</v>
      </c>
      <c r="F19" s="13">
        <f>SUM(E19-D19)</f>
        <v>0</v>
      </c>
      <c r="G19" s="328"/>
      <c r="H19" s="373"/>
      <c r="I19" s="186"/>
      <c r="J19" s="186"/>
      <c r="K19" s="186"/>
      <c r="L19" s="187"/>
      <c r="M19" s="188"/>
      <c r="N19" s="186"/>
      <c r="O19" s="189"/>
    </row>
    <row r="20" spans="1:15" ht="4.5" customHeight="1" x14ac:dyDescent="0.15">
      <c r="A20" s="269"/>
      <c r="B20" s="268"/>
      <c r="C20" s="268"/>
      <c r="D20" s="23"/>
      <c r="E20" s="23"/>
      <c r="F20" s="16"/>
      <c r="G20" s="328"/>
      <c r="H20" s="328"/>
      <c r="I20" s="133"/>
      <c r="J20" s="133"/>
      <c r="K20" s="133"/>
      <c r="L20" s="183"/>
      <c r="M20" s="184"/>
      <c r="N20" s="133"/>
      <c r="O20" s="185"/>
    </row>
    <row r="21" spans="1:15" ht="9" customHeight="1" x14ac:dyDescent="0.15">
      <c r="A21" s="264"/>
      <c r="B21" s="260"/>
      <c r="C21" s="260"/>
      <c r="D21" s="23"/>
      <c r="E21" s="23"/>
      <c r="F21" s="16"/>
      <c r="G21" s="328"/>
      <c r="H21" s="328"/>
      <c r="I21" s="133"/>
      <c r="J21" s="133"/>
      <c r="K21" s="133"/>
      <c r="L21" s="183"/>
      <c r="M21" s="184"/>
      <c r="N21" s="133"/>
      <c r="O21" s="185"/>
    </row>
    <row r="22" spans="1:15" ht="32.450000000000003" customHeight="1" x14ac:dyDescent="0.15">
      <c r="A22" s="264"/>
      <c r="B22" s="260"/>
      <c r="C22" s="171" t="s">
        <v>120</v>
      </c>
      <c r="D22" s="25">
        <v>3885</v>
      </c>
      <c r="E22" s="25">
        <v>3885</v>
      </c>
      <c r="F22" s="13">
        <f>SUM(E22-D22)</f>
        <v>0</v>
      </c>
      <c r="G22" s="374" t="s">
        <v>122</v>
      </c>
      <c r="H22" s="373" t="s">
        <v>123</v>
      </c>
      <c r="I22" s="186" t="s">
        <v>122</v>
      </c>
      <c r="J22" s="186"/>
      <c r="K22" s="186"/>
      <c r="L22" s="187"/>
      <c r="M22" s="188"/>
      <c r="N22" s="186"/>
      <c r="O22" s="189">
        <f>O24+O25</f>
        <v>3885096</v>
      </c>
    </row>
    <row r="23" spans="1:15" ht="18" customHeight="1" x14ac:dyDescent="0.15">
      <c r="A23" s="294"/>
      <c r="B23" s="293"/>
      <c r="C23" s="108"/>
      <c r="D23" s="26"/>
      <c r="E23" s="26"/>
      <c r="F23" s="16"/>
      <c r="G23" s="375"/>
      <c r="H23" s="376"/>
      <c r="I23" s="273"/>
      <c r="J23" s="273"/>
      <c r="K23" s="273"/>
      <c r="L23" s="276"/>
      <c r="M23" s="274"/>
      <c r="N23" s="273"/>
      <c r="O23" s="275"/>
    </row>
    <row r="24" spans="1:15" ht="18" customHeight="1" x14ac:dyDescent="0.15">
      <c r="A24" s="333"/>
      <c r="B24" s="332"/>
      <c r="C24" s="108"/>
      <c r="D24" s="26"/>
      <c r="E24" s="26"/>
      <c r="F24" s="16"/>
      <c r="G24" s="375" t="s">
        <v>181</v>
      </c>
      <c r="H24" s="376"/>
      <c r="I24" s="273"/>
      <c r="J24" s="273"/>
      <c r="K24" s="273"/>
      <c r="L24" s="276"/>
      <c r="M24" s="274"/>
      <c r="N24" s="133" t="s">
        <v>52</v>
      </c>
      <c r="O24" s="275">
        <v>1985096</v>
      </c>
    </row>
    <row r="25" spans="1:15" ht="16.5" customHeight="1" x14ac:dyDescent="0.15">
      <c r="A25" s="264"/>
      <c r="B25" s="260"/>
      <c r="C25" s="108"/>
      <c r="D25" s="26"/>
      <c r="E25" s="26"/>
      <c r="F25" s="21"/>
      <c r="G25" s="190" t="s">
        <v>213</v>
      </c>
      <c r="H25" s="133"/>
      <c r="I25" s="133"/>
      <c r="J25" s="133"/>
      <c r="K25" s="133"/>
      <c r="L25" s="387"/>
      <c r="M25" s="184"/>
      <c r="N25" s="133" t="s">
        <v>142</v>
      </c>
      <c r="O25" s="185">
        <v>1900000</v>
      </c>
    </row>
    <row r="26" spans="1:15" ht="29.25" customHeight="1" x14ac:dyDescent="0.15">
      <c r="A26" s="264"/>
      <c r="B26" s="260"/>
      <c r="C26" s="171" t="s">
        <v>119</v>
      </c>
      <c r="D26" s="25">
        <v>1000</v>
      </c>
      <c r="E26" s="25">
        <v>500</v>
      </c>
      <c r="F26" s="13">
        <f>SUM(E26-D26)</f>
        <v>-500</v>
      </c>
      <c r="G26" s="191"/>
      <c r="H26" s="186"/>
      <c r="I26" s="186"/>
      <c r="J26" s="186"/>
      <c r="K26" s="186"/>
      <c r="L26" s="187"/>
      <c r="M26" s="188"/>
      <c r="N26" s="186"/>
      <c r="O26" s="189">
        <f>O27</f>
        <v>500000</v>
      </c>
    </row>
    <row r="27" spans="1:15" ht="41.25" customHeight="1" x14ac:dyDescent="0.15">
      <c r="A27" s="264"/>
      <c r="B27" s="260"/>
      <c r="C27" s="260"/>
      <c r="D27" s="15"/>
      <c r="E27" s="15"/>
      <c r="F27" s="21"/>
      <c r="G27" s="487" t="s">
        <v>210</v>
      </c>
      <c r="H27" s="488"/>
      <c r="I27" s="489"/>
      <c r="J27" s="490"/>
      <c r="K27" s="490"/>
      <c r="L27" s="491"/>
      <c r="M27" s="492"/>
      <c r="N27" s="489" t="s">
        <v>211</v>
      </c>
      <c r="O27" s="493">
        <v>500000</v>
      </c>
    </row>
    <row r="28" spans="1:15" ht="28.5" customHeight="1" x14ac:dyDescent="0.15">
      <c r="A28" s="264"/>
      <c r="B28" s="260"/>
      <c r="C28" s="171" t="s">
        <v>63</v>
      </c>
      <c r="D28" s="25">
        <v>300</v>
      </c>
      <c r="E28" s="25">
        <v>300</v>
      </c>
      <c r="F28" s="13">
        <f>SUM(E28-D28)</f>
        <v>0</v>
      </c>
      <c r="G28" s="30"/>
      <c r="H28" s="30"/>
      <c r="I28" s="30"/>
      <c r="J28" s="30"/>
      <c r="K28" s="30"/>
      <c r="L28" s="145"/>
      <c r="M28" s="14"/>
      <c r="N28" s="30"/>
      <c r="O28" s="31">
        <f>O29</f>
        <v>300000</v>
      </c>
    </row>
    <row r="29" spans="1:15" ht="18" customHeight="1" x14ac:dyDescent="0.15">
      <c r="A29" s="319"/>
      <c r="B29" s="318"/>
      <c r="C29" s="108"/>
      <c r="D29" s="26"/>
      <c r="E29" s="26"/>
      <c r="F29" s="16"/>
      <c r="G29" s="416" t="s">
        <v>67</v>
      </c>
      <c r="H29" s="416">
        <v>300000</v>
      </c>
      <c r="I29" s="416" t="s">
        <v>53</v>
      </c>
      <c r="J29" s="416"/>
      <c r="K29" s="416"/>
      <c r="L29" s="148">
        <v>1</v>
      </c>
      <c r="M29" s="427" t="s">
        <v>56</v>
      </c>
      <c r="N29" s="416" t="s">
        <v>52</v>
      </c>
      <c r="O29" s="428">
        <f>H29*L29</f>
        <v>300000</v>
      </c>
    </row>
    <row r="30" spans="1:15" ht="22.5" customHeight="1" x14ac:dyDescent="0.15">
      <c r="A30" s="264"/>
      <c r="B30" s="196" t="s">
        <v>65</v>
      </c>
      <c r="C30" s="196" t="s">
        <v>107</v>
      </c>
      <c r="D30" s="197">
        <f t="shared" ref="D30" si="0">SUM(D31,D33)</f>
        <v>2500</v>
      </c>
      <c r="E30" s="197">
        <f t="shared" ref="E30:F30" si="1">SUM(E31,E33)</f>
        <v>2500</v>
      </c>
      <c r="F30" s="158">
        <f t="shared" si="1"/>
        <v>0</v>
      </c>
      <c r="G30" s="198"/>
      <c r="H30" s="199"/>
      <c r="I30" s="199"/>
      <c r="J30" s="199"/>
      <c r="K30" s="199"/>
      <c r="L30" s="200"/>
      <c r="M30" s="201"/>
      <c r="N30" s="199"/>
      <c r="O30" s="202">
        <f>SUM(O33,O31)</f>
        <v>2500000</v>
      </c>
    </row>
    <row r="31" spans="1:15" ht="22.5" customHeight="1" x14ac:dyDescent="0.15">
      <c r="A31" s="264"/>
      <c r="B31" s="260"/>
      <c r="C31" s="168" t="s">
        <v>39</v>
      </c>
      <c r="D31" s="25">
        <v>500</v>
      </c>
      <c r="E31" s="25">
        <v>500</v>
      </c>
      <c r="F31" s="13">
        <f>SUM(E31-D31)</f>
        <v>0</v>
      </c>
      <c r="G31" s="14"/>
      <c r="H31" s="32"/>
      <c r="I31" s="32"/>
      <c r="J31" s="32"/>
      <c r="K31" s="32"/>
      <c r="L31" s="145"/>
      <c r="M31" s="121"/>
      <c r="N31" s="32"/>
      <c r="O31" s="31">
        <f>O32</f>
        <v>500000</v>
      </c>
    </row>
    <row r="32" spans="1:15" ht="18" customHeight="1" x14ac:dyDescent="0.15">
      <c r="A32" s="264"/>
      <c r="B32" s="260"/>
      <c r="C32" s="178"/>
      <c r="D32" s="33"/>
      <c r="E32" s="33"/>
      <c r="F32" s="21"/>
      <c r="G32" s="322" t="s">
        <v>64</v>
      </c>
      <c r="H32" s="323">
        <v>500000</v>
      </c>
      <c r="I32" s="324" t="s">
        <v>53</v>
      </c>
      <c r="J32" s="324"/>
      <c r="K32" s="324"/>
      <c r="L32" s="325">
        <v>1</v>
      </c>
      <c r="M32" s="326" t="s">
        <v>56</v>
      </c>
      <c r="N32" s="324" t="s">
        <v>52</v>
      </c>
      <c r="O32" s="327">
        <f>H32*L32</f>
        <v>500000</v>
      </c>
    </row>
    <row r="33" spans="1:15" ht="22.5" customHeight="1" x14ac:dyDescent="0.15">
      <c r="A33" s="264"/>
      <c r="B33" s="260"/>
      <c r="C33" s="168" t="s">
        <v>40</v>
      </c>
      <c r="D33" s="25">
        <v>2000</v>
      </c>
      <c r="E33" s="25">
        <v>2000</v>
      </c>
      <c r="F33" s="13">
        <f t="shared" ref="F33:F61" si="2">SUM(E33-D33)</f>
        <v>0</v>
      </c>
      <c r="G33" s="359" t="s">
        <v>40</v>
      </c>
      <c r="H33" s="377"/>
      <c r="I33" s="377"/>
      <c r="J33" s="377"/>
      <c r="K33" s="377"/>
      <c r="L33" s="378"/>
      <c r="M33" s="379"/>
      <c r="N33" s="377"/>
      <c r="O33" s="380">
        <f>SUM(O35:O37)</f>
        <v>2000000</v>
      </c>
    </row>
    <row r="34" spans="1:15" ht="20.25" customHeight="1" x14ac:dyDescent="0.15">
      <c r="A34" s="264"/>
      <c r="B34" s="260"/>
      <c r="C34" s="260"/>
      <c r="D34" s="26"/>
      <c r="E34" s="26"/>
      <c r="F34" s="16"/>
      <c r="G34" s="28" t="s">
        <v>90</v>
      </c>
      <c r="H34" s="34" t="s">
        <v>96</v>
      </c>
      <c r="I34" s="34"/>
      <c r="J34" s="34"/>
      <c r="K34" s="34"/>
      <c r="L34" s="147"/>
      <c r="M34" s="122"/>
      <c r="N34" s="34"/>
      <c r="O34" s="29"/>
    </row>
    <row r="35" spans="1:15" ht="20.25" customHeight="1" x14ac:dyDescent="0.15">
      <c r="A35" s="264"/>
      <c r="B35" s="260"/>
      <c r="C35" s="260"/>
      <c r="D35" s="26"/>
      <c r="E35" s="26"/>
      <c r="F35" s="16"/>
      <c r="G35" s="298" t="s">
        <v>97</v>
      </c>
      <c r="H35" s="299">
        <v>1000000</v>
      </c>
      <c r="I35" s="300" t="s">
        <v>98</v>
      </c>
      <c r="J35" s="300"/>
      <c r="K35" s="300"/>
      <c r="L35" s="139">
        <v>1</v>
      </c>
      <c r="M35" s="136" t="s">
        <v>99</v>
      </c>
      <c r="N35" s="300" t="s">
        <v>100</v>
      </c>
      <c r="O35" s="301">
        <f>H35*L35</f>
        <v>1000000</v>
      </c>
    </row>
    <row r="36" spans="1:15" ht="20.25" customHeight="1" x14ac:dyDescent="0.15">
      <c r="A36" s="264"/>
      <c r="B36" s="260"/>
      <c r="C36" s="260"/>
      <c r="D36" s="26"/>
      <c r="E36" s="26"/>
      <c r="F36" s="16"/>
      <c r="G36" s="298" t="s">
        <v>101</v>
      </c>
      <c r="H36" s="299">
        <v>600000</v>
      </c>
      <c r="I36" s="300" t="s">
        <v>98</v>
      </c>
      <c r="J36" s="300"/>
      <c r="K36" s="300"/>
      <c r="L36" s="139">
        <v>1</v>
      </c>
      <c r="M36" s="136" t="s">
        <v>102</v>
      </c>
      <c r="N36" s="300" t="s">
        <v>100</v>
      </c>
      <c r="O36" s="301">
        <f>SUM(H36*L36)</f>
        <v>600000</v>
      </c>
    </row>
    <row r="37" spans="1:15" ht="20.25" customHeight="1" x14ac:dyDescent="0.15">
      <c r="A37" s="334"/>
      <c r="B37" s="335"/>
      <c r="C37" s="335"/>
      <c r="D37" s="349"/>
      <c r="E37" s="349"/>
      <c r="F37" s="21"/>
      <c r="G37" s="350" t="s">
        <v>103</v>
      </c>
      <c r="H37" s="351">
        <v>400000</v>
      </c>
      <c r="I37" s="324" t="s">
        <v>98</v>
      </c>
      <c r="J37" s="324"/>
      <c r="K37" s="324"/>
      <c r="L37" s="325">
        <v>1</v>
      </c>
      <c r="M37" s="326" t="s">
        <v>102</v>
      </c>
      <c r="N37" s="324" t="s">
        <v>100</v>
      </c>
      <c r="O37" s="327">
        <f>H37*L37</f>
        <v>400000</v>
      </c>
    </row>
    <row r="38" spans="1:15" ht="22.5" customHeight="1" x14ac:dyDescent="0.15">
      <c r="A38" s="264"/>
      <c r="B38" s="345" t="s">
        <v>41</v>
      </c>
      <c r="C38" s="345" t="s">
        <v>112</v>
      </c>
      <c r="D38" s="346">
        <f>SUM(D39,D41,D48,D53)</f>
        <v>7598</v>
      </c>
      <c r="E38" s="346">
        <f>SUM(E39,E41,E48,E53)</f>
        <v>7899</v>
      </c>
      <c r="F38" s="279">
        <f>SUM(E38-D38)</f>
        <v>301</v>
      </c>
      <c r="G38" s="347"/>
      <c r="H38" s="348"/>
      <c r="I38" s="348"/>
      <c r="J38" s="348"/>
      <c r="K38" s="348"/>
      <c r="L38" s="205"/>
      <c r="M38" s="206"/>
      <c r="N38" s="348"/>
      <c r="O38" s="207">
        <f>SUM(O39,O41,O48,O53)</f>
        <v>7899150</v>
      </c>
    </row>
    <row r="39" spans="1:15" ht="23.25" customHeight="1" x14ac:dyDescent="0.15">
      <c r="A39" s="264"/>
      <c r="B39" s="260"/>
      <c r="C39" s="168" t="s">
        <v>42</v>
      </c>
      <c r="D39" s="25">
        <v>1000</v>
      </c>
      <c r="E39" s="25">
        <v>1000</v>
      </c>
      <c r="F39" s="297">
        <f>E39-D39</f>
        <v>0</v>
      </c>
      <c r="G39" s="14"/>
      <c r="H39" s="14"/>
      <c r="I39" s="14"/>
      <c r="J39" s="14"/>
      <c r="K39" s="14"/>
      <c r="L39" s="145"/>
      <c r="M39" s="14"/>
      <c r="N39" s="14"/>
      <c r="O39" s="35">
        <f>O40</f>
        <v>1000000</v>
      </c>
    </row>
    <row r="40" spans="1:15" ht="18" customHeight="1" x14ac:dyDescent="0.15">
      <c r="A40" s="264"/>
      <c r="B40" s="260"/>
      <c r="C40" s="178"/>
      <c r="D40" s="33"/>
      <c r="E40" s="33"/>
      <c r="F40" s="21"/>
      <c r="G40" s="322" t="s">
        <v>87</v>
      </c>
      <c r="H40" s="323">
        <v>1000000</v>
      </c>
      <c r="I40" s="324" t="s">
        <v>53</v>
      </c>
      <c r="J40" s="324"/>
      <c r="K40" s="324"/>
      <c r="L40" s="325">
        <v>1</v>
      </c>
      <c r="M40" s="326" t="s">
        <v>74</v>
      </c>
      <c r="N40" s="324" t="s">
        <v>52</v>
      </c>
      <c r="O40" s="327">
        <f>H40*L40</f>
        <v>1000000</v>
      </c>
    </row>
    <row r="41" spans="1:15" ht="25.5" customHeight="1" x14ac:dyDescent="0.15">
      <c r="A41" s="264"/>
      <c r="B41" s="36"/>
      <c r="C41" s="171" t="s">
        <v>43</v>
      </c>
      <c r="D41" s="25">
        <v>5208</v>
      </c>
      <c r="E41" s="25">
        <v>5609</v>
      </c>
      <c r="F41" s="13">
        <f>SUM(E41-D41)</f>
        <v>401</v>
      </c>
      <c r="G41" s="27"/>
      <c r="H41" s="19"/>
      <c r="I41" s="19"/>
      <c r="J41" s="19"/>
      <c r="K41" s="19"/>
      <c r="L41" s="147"/>
      <c r="M41" s="122"/>
      <c r="N41" s="19"/>
      <c r="O41" s="20">
        <f>SUM(O43:O47)</f>
        <v>5609150</v>
      </c>
    </row>
    <row r="42" spans="1:15" ht="17.25" customHeight="1" x14ac:dyDescent="0.15">
      <c r="A42" s="264"/>
      <c r="B42" s="36"/>
      <c r="C42" s="108"/>
      <c r="D42" s="26"/>
      <c r="E42" s="26"/>
      <c r="F42" s="16"/>
      <c r="G42" s="27"/>
      <c r="H42" s="19"/>
      <c r="I42" s="19"/>
      <c r="J42" s="19"/>
      <c r="K42" s="19"/>
      <c r="L42" s="147"/>
      <c r="M42" s="122"/>
      <c r="N42" s="19"/>
      <c r="O42" s="20"/>
    </row>
    <row r="43" spans="1:15" ht="18" customHeight="1" x14ac:dyDescent="0.15">
      <c r="A43" s="311"/>
      <c r="B43" s="310"/>
      <c r="C43" s="310"/>
      <c r="D43" s="90"/>
      <c r="E43" s="90"/>
      <c r="F43" s="16"/>
      <c r="G43" s="134" t="s">
        <v>176</v>
      </c>
      <c r="H43" s="135">
        <v>500000</v>
      </c>
      <c r="I43" s="111" t="s">
        <v>53</v>
      </c>
      <c r="J43" s="111"/>
      <c r="K43" s="111"/>
      <c r="L43" s="139" t="s">
        <v>109</v>
      </c>
      <c r="M43" s="136" t="s">
        <v>56</v>
      </c>
      <c r="N43" s="111" t="s">
        <v>52</v>
      </c>
      <c r="O43" s="137">
        <f>H43*L43</f>
        <v>500000</v>
      </c>
    </row>
    <row r="44" spans="1:15" ht="18" customHeight="1" x14ac:dyDescent="0.15">
      <c r="A44" s="319"/>
      <c r="B44" s="318"/>
      <c r="C44" s="318"/>
      <c r="D44" s="90"/>
      <c r="E44" s="90"/>
      <c r="F44" s="16"/>
      <c r="G44" s="494" t="s">
        <v>162</v>
      </c>
      <c r="H44" s="495">
        <v>3509150</v>
      </c>
      <c r="I44" s="496" t="s">
        <v>53</v>
      </c>
      <c r="J44" s="496"/>
      <c r="K44" s="496"/>
      <c r="L44" s="497" t="s">
        <v>109</v>
      </c>
      <c r="M44" s="498" t="s">
        <v>56</v>
      </c>
      <c r="N44" s="496" t="s">
        <v>52</v>
      </c>
      <c r="O44" s="499">
        <f t="shared" ref="O44:O47" si="3">H44*L44</f>
        <v>3509150</v>
      </c>
    </row>
    <row r="45" spans="1:15" ht="18" customHeight="1" x14ac:dyDescent="0.15">
      <c r="A45" s="264"/>
      <c r="B45" s="260"/>
      <c r="C45" s="260"/>
      <c r="D45" s="90"/>
      <c r="E45" s="90"/>
      <c r="F45" s="16"/>
      <c r="G45" s="134" t="s">
        <v>81</v>
      </c>
      <c r="H45" s="135">
        <v>1000000</v>
      </c>
      <c r="I45" s="111" t="s">
        <v>53</v>
      </c>
      <c r="J45" s="111"/>
      <c r="K45" s="111"/>
      <c r="L45" s="139" t="s">
        <v>109</v>
      </c>
      <c r="M45" s="136" t="s">
        <v>56</v>
      </c>
      <c r="N45" s="111" t="s">
        <v>52</v>
      </c>
      <c r="O45" s="137">
        <f t="shared" si="3"/>
        <v>1000000</v>
      </c>
    </row>
    <row r="46" spans="1:15" ht="18" customHeight="1" x14ac:dyDescent="0.15">
      <c r="A46" s="264"/>
      <c r="B46" s="260"/>
      <c r="C46" s="260"/>
      <c r="D46" s="90"/>
      <c r="E46" s="90"/>
      <c r="F46" s="16"/>
      <c r="G46" s="416" t="s">
        <v>57</v>
      </c>
      <c r="H46" s="417">
        <v>500000</v>
      </c>
      <c r="I46" s="24" t="s">
        <v>53</v>
      </c>
      <c r="J46" s="24"/>
      <c r="K46" s="24"/>
      <c r="L46" s="148">
        <v>1</v>
      </c>
      <c r="M46" s="123" t="s">
        <v>56</v>
      </c>
      <c r="N46" s="24" t="s">
        <v>52</v>
      </c>
      <c r="O46" s="137">
        <f t="shared" si="3"/>
        <v>500000</v>
      </c>
    </row>
    <row r="47" spans="1:15" ht="18" customHeight="1" x14ac:dyDescent="0.15">
      <c r="A47" s="264"/>
      <c r="B47" s="260"/>
      <c r="C47" s="260"/>
      <c r="D47" s="90"/>
      <c r="E47" s="90"/>
      <c r="F47" s="16"/>
      <c r="G47" s="134" t="s">
        <v>71</v>
      </c>
      <c r="H47" s="135">
        <v>100000</v>
      </c>
      <c r="I47" s="111" t="s">
        <v>53</v>
      </c>
      <c r="J47" s="111"/>
      <c r="K47" s="111"/>
      <c r="L47" s="139">
        <v>1</v>
      </c>
      <c r="M47" s="136" t="s">
        <v>56</v>
      </c>
      <c r="N47" s="111" t="s">
        <v>52</v>
      </c>
      <c r="O47" s="137">
        <f t="shared" si="3"/>
        <v>100000</v>
      </c>
    </row>
    <row r="48" spans="1:15" ht="22.5" customHeight="1" x14ac:dyDescent="0.15">
      <c r="A48" s="264"/>
      <c r="B48" s="260"/>
      <c r="C48" s="168" t="s">
        <v>44</v>
      </c>
      <c r="D48" s="91">
        <v>760</v>
      </c>
      <c r="E48" s="91">
        <v>660</v>
      </c>
      <c r="F48" s="13">
        <f>SUM(E48-D48)</f>
        <v>-100</v>
      </c>
      <c r="G48" s="138"/>
      <c r="H48" s="130"/>
      <c r="I48" s="130"/>
      <c r="J48" s="130"/>
      <c r="K48" s="130"/>
      <c r="L48" s="146"/>
      <c r="M48" s="131"/>
      <c r="N48" s="130"/>
      <c r="O48" s="132">
        <f>SUM(O50:O52)</f>
        <v>660000</v>
      </c>
    </row>
    <row r="49" spans="1:15" ht="15.75" customHeight="1" x14ac:dyDescent="0.15">
      <c r="A49" s="264"/>
      <c r="B49" s="260"/>
      <c r="C49" s="260"/>
      <c r="D49" s="92"/>
      <c r="E49" s="92"/>
      <c r="F49" s="16"/>
      <c r="G49" s="140"/>
      <c r="H49" s="111"/>
      <c r="I49" s="111"/>
      <c r="J49" s="111"/>
      <c r="K49" s="111"/>
      <c r="L49" s="139"/>
      <c r="M49" s="136"/>
      <c r="N49" s="111"/>
      <c r="O49" s="137"/>
    </row>
    <row r="50" spans="1:15" ht="18" customHeight="1" x14ac:dyDescent="0.15">
      <c r="A50" s="264"/>
      <c r="B50" s="260"/>
      <c r="C50" s="260"/>
      <c r="D50" s="90"/>
      <c r="E50" s="90"/>
      <c r="F50" s="16"/>
      <c r="G50" s="416" t="s">
        <v>58</v>
      </c>
      <c r="H50" s="417">
        <v>30000</v>
      </c>
      <c r="I50" s="24" t="s">
        <v>53</v>
      </c>
      <c r="J50" s="24"/>
      <c r="K50" s="24"/>
      <c r="L50" s="148">
        <v>12</v>
      </c>
      <c r="M50" s="123" t="s">
        <v>54</v>
      </c>
      <c r="N50" s="24" t="s">
        <v>52</v>
      </c>
      <c r="O50" s="418">
        <f t="shared" ref="O50:O52" si="4">H50*L50</f>
        <v>360000</v>
      </c>
    </row>
    <row r="51" spans="1:15" ht="18" customHeight="1" x14ac:dyDescent="0.15">
      <c r="A51" s="264"/>
      <c r="B51" s="260"/>
      <c r="C51" s="260"/>
      <c r="D51" s="90"/>
      <c r="E51" s="90"/>
      <c r="F51" s="16"/>
      <c r="G51" s="494" t="s">
        <v>59</v>
      </c>
      <c r="H51" s="495"/>
      <c r="I51" s="496"/>
      <c r="J51" s="496"/>
      <c r="K51" s="496"/>
      <c r="L51" s="497"/>
      <c r="M51" s="498"/>
      <c r="N51" s="496"/>
      <c r="O51" s="499"/>
    </row>
    <row r="52" spans="1:15" ht="18" customHeight="1" x14ac:dyDescent="0.15">
      <c r="A52" s="264"/>
      <c r="B52" s="260"/>
      <c r="C52" s="260"/>
      <c r="D52" s="90"/>
      <c r="E52" s="90"/>
      <c r="F52" s="16"/>
      <c r="G52" s="134" t="s">
        <v>60</v>
      </c>
      <c r="H52" s="135">
        <v>300000</v>
      </c>
      <c r="I52" s="111" t="s">
        <v>53</v>
      </c>
      <c r="J52" s="111"/>
      <c r="K52" s="111"/>
      <c r="L52" s="139">
        <v>1</v>
      </c>
      <c r="M52" s="136" t="s">
        <v>56</v>
      </c>
      <c r="N52" s="111" t="s">
        <v>52</v>
      </c>
      <c r="O52" s="137">
        <f t="shared" si="4"/>
        <v>300000</v>
      </c>
    </row>
    <row r="53" spans="1:15" ht="22.5" customHeight="1" x14ac:dyDescent="0.15">
      <c r="A53" s="264"/>
      <c r="B53" s="260"/>
      <c r="C53" s="37" t="s">
        <v>45</v>
      </c>
      <c r="D53" s="25">
        <v>630</v>
      </c>
      <c r="E53" s="25">
        <v>630</v>
      </c>
      <c r="F53" s="13">
        <f t="shared" si="2"/>
        <v>0</v>
      </c>
      <c r="G53" s="172"/>
      <c r="H53" s="130"/>
      <c r="I53" s="130"/>
      <c r="J53" s="130"/>
      <c r="K53" s="130"/>
      <c r="L53" s="146"/>
      <c r="M53" s="131"/>
      <c r="N53" s="130"/>
      <c r="O53" s="132">
        <f>SUM(O55:O57)</f>
        <v>630000</v>
      </c>
    </row>
    <row r="54" spans="1:15" ht="9.75" customHeight="1" x14ac:dyDescent="0.15">
      <c r="A54" s="264"/>
      <c r="B54" s="260"/>
      <c r="C54" s="87"/>
      <c r="D54" s="26"/>
      <c r="E54" s="26"/>
      <c r="F54" s="16"/>
      <c r="G54" s="173"/>
      <c r="H54" s="19"/>
      <c r="I54" s="19"/>
      <c r="J54" s="19"/>
      <c r="K54" s="19"/>
      <c r="L54" s="147"/>
      <c r="M54" s="122"/>
      <c r="N54" s="19"/>
      <c r="O54" s="20"/>
    </row>
    <row r="55" spans="1:15" ht="17.25" customHeight="1" x14ac:dyDescent="0.15">
      <c r="A55" s="264"/>
      <c r="B55" s="38"/>
      <c r="C55" s="259"/>
      <c r="D55" s="15"/>
      <c r="E55" s="15"/>
      <c r="F55" s="88"/>
      <c r="G55" s="429" t="s">
        <v>82</v>
      </c>
      <c r="H55" s="417">
        <v>200000</v>
      </c>
      <c r="I55" s="24" t="s">
        <v>53</v>
      </c>
      <c r="J55" s="24"/>
      <c r="K55" s="24"/>
      <c r="L55" s="148">
        <v>1</v>
      </c>
      <c r="M55" s="123" t="s">
        <v>55</v>
      </c>
      <c r="N55" s="24" t="s">
        <v>52</v>
      </c>
      <c r="O55" s="418">
        <f>H55*L55</f>
        <v>200000</v>
      </c>
    </row>
    <row r="56" spans="1:15" ht="17.25" customHeight="1" x14ac:dyDescent="0.15">
      <c r="A56" s="264"/>
      <c r="B56" s="38"/>
      <c r="C56" s="259"/>
      <c r="D56" s="15"/>
      <c r="E56" s="15"/>
      <c r="F56" s="88"/>
      <c r="G56" s="302" t="s">
        <v>83</v>
      </c>
      <c r="H56" s="135">
        <v>330000</v>
      </c>
      <c r="I56" s="111" t="s">
        <v>53</v>
      </c>
      <c r="J56" s="111"/>
      <c r="K56" s="111"/>
      <c r="L56" s="139" t="s">
        <v>109</v>
      </c>
      <c r="M56" s="136" t="s">
        <v>55</v>
      </c>
      <c r="N56" s="111" t="s">
        <v>52</v>
      </c>
      <c r="O56" s="137">
        <f t="shared" ref="O56:O57" si="5">H56*L56</f>
        <v>330000</v>
      </c>
    </row>
    <row r="57" spans="1:15" ht="13.5" customHeight="1" x14ac:dyDescent="0.15">
      <c r="A57" s="264"/>
      <c r="B57" s="38"/>
      <c r="C57" s="259"/>
      <c r="D57" s="15"/>
      <c r="E57" s="15"/>
      <c r="F57" s="88"/>
      <c r="G57" s="302" t="s">
        <v>61</v>
      </c>
      <c r="H57" s="135">
        <v>100000</v>
      </c>
      <c r="I57" s="111" t="s">
        <v>53</v>
      </c>
      <c r="J57" s="111"/>
      <c r="K57" s="111"/>
      <c r="L57" s="139">
        <v>1</v>
      </c>
      <c r="M57" s="136" t="s">
        <v>55</v>
      </c>
      <c r="N57" s="111" t="s">
        <v>52</v>
      </c>
      <c r="O57" s="137">
        <f t="shared" si="5"/>
        <v>100000</v>
      </c>
    </row>
    <row r="58" spans="1:15" ht="23.25" customHeight="1" x14ac:dyDescent="0.15">
      <c r="A58" s="211" t="s">
        <v>66</v>
      </c>
      <c r="B58" s="196" t="s">
        <v>46</v>
      </c>
      <c r="C58" s="212" t="s">
        <v>105</v>
      </c>
      <c r="D58" s="197">
        <f>SUM(D62,D60)</f>
        <v>7402</v>
      </c>
      <c r="E58" s="197">
        <f>E59</f>
        <v>7402</v>
      </c>
      <c r="F58" s="158">
        <f>E58-D58</f>
        <v>0</v>
      </c>
      <c r="G58" s="295"/>
      <c r="H58" s="296"/>
      <c r="I58" s="296"/>
      <c r="J58" s="296"/>
      <c r="K58" s="296"/>
      <c r="L58" s="200"/>
      <c r="M58" s="198"/>
      <c r="N58" s="296"/>
      <c r="O58" s="202">
        <f>SUM(O60,O62)</f>
        <v>7402400</v>
      </c>
    </row>
    <row r="59" spans="1:15" ht="23.25" customHeight="1" x14ac:dyDescent="0.15">
      <c r="A59" s="156"/>
      <c r="B59" s="262"/>
      <c r="C59" s="381" t="s">
        <v>106</v>
      </c>
      <c r="D59" s="382">
        <f>SUM(D60,D62)</f>
        <v>7402</v>
      </c>
      <c r="E59" s="382">
        <f>E60+E62</f>
        <v>7402</v>
      </c>
      <c r="F59" s="383">
        <f>SUM(E59-D59)</f>
        <v>0</v>
      </c>
      <c r="G59" s="354"/>
      <c r="H59" s="354"/>
      <c r="I59" s="354"/>
      <c r="J59" s="354"/>
      <c r="K59" s="354"/>
      <c r="L59" s="355"/>
      <c r="M59" s="356"/>
      <c r="N59" s="354"/>
      <c r="O59" s="384">
        <f>SUM(O61,O63)</f>
        <v>7402400</v>
      </c>
    </row>
    <row r="60" spans="1:15" ht="23.25" customHeight="1" x14ac:dyDescent="0.15">
      <c r="A60" s="264"/>
      <c r="B60" s="260"/>
      <c r="C60" s="258" t="s">
        <v>47</v>
      </c>
      <c r="D60" s="25">
        <v>5000</v>
      </c>
      <c r="E60" s="25">
        <v>5000</v>
      </c>
      <c r="F60" s="13">
        <f>SUM(E60-D60)</f>
        <v>0</v>
      </c>
      <c r="G60" s="30"/>
      <c r="H60" s="30"/>
      <c r="I60" s="30"/>
      <c r="J60" s="30"/>
      <c r="K60" s="30"/>
      <c r="L60" s="145"/>
      <c r="M60" s="14"/>
      <c r="N60" s="30"/>
      <c r="O60" s="31">
        <f>SUM(O61:O61)</f>
        <v>5000000</v>
      </c>
    </row>
    <row r="61" spans="1:15" ht="23.25" customHeight="1" x14ac:dyDescent="0.15">
      <c r="A61" s="264"/>
      <c r="B61" s="260"/>
      <c r="C61" s="259"/>
      <c r="D61" s="26"/>
      <c r="E61" s="26"/>
      <c r="F61" s="88">
        <f t="shared" si="2"/>
        <v>0</v>
      </c>
      <c r="G61" s="134" t="s">
        <v>84</v>
      </c>
      <c r="H61" s="135">
        <v>5000000</v>
      </c>
      <c r="I61" s="111" t="s">
        <v>53</v>
      </c>
      <c r="J61" s="111"/>
      <c r="K61" s="111"/>
      <c r="L61" s="139">
        <v>1</v>
      </c>
      <c r="M61" s="136" t="s">
        <v>85</v>
      </c>
      <c r="N61" s="111" t="s">
        <v>52</v>
      </c>
      <c r="O61" s="301">
        <f>H61*L61</f>
        <v>5000000</v>
      </c>
    </row>
    <row r="62" spans="1:15" ht="27" customHeight="1" x14ac:dyDescent="0.15">
      <c r="A62" s="264"/>
      <c r="B62" s="260"/>
      <c r="C62" s="85" t="s">
        <v>48</v>
      </c>
      <c r="D62" s="82">
        <v>2402</v>
      </c>
      <c r="E62" s="82">
        <v>2402</v>
      </c>
      <c r="F62" s="106">
        <f>SUM(E62-D62)</f>
        <v>0</v>
      </c>
      <c r="G62" s="40"/>
      <c r="H62" s="40"/>
      <c r="I62" s="40"/>
      <c r="J62" s="40"/>
      <c r="K62" s="40"/>
      <c r="L62" s="149"/>
      <c r="M62" s="124"/>
      <c r="N62" s="40"/>
      <c r="O62" s="86">
        <f>SUM(O63:O63)</f>
        <v>2402400</v>
      </c>
    </row>
    <row r="63" spans="1:15" ht="30" customHeight="1" x14ac:dyDescent="0.15">
      <c r="A63" s="264"/>
      <c r="B63" s="260"/>
      <c r="C63" s="266"/>
      <c r="D63" s="83"/>
      <c r="E63" s="83"/>
      <c r="F63" s="16"/>
      <c r="G63" s="17" t="s">
        <v>86</v>
      </c>
      <c r="H63" s="18">
        <v>200200</v>
      </c>
      <c r="I63" s="24" t="s">
        <v>53</v>
      </c>
      <c r="J63" s="24"/>
      <c r="K63" s="24"/>
      <c r="L63" s="148">
        <v>12</v>
      </c>
      <c r="M63" s="123" t="s">
        <v>62</v>
      </c>
      <c r="N63" s="24" t="s">
        <v>52</v>
      </c>
      <c r="O63" s="20">
        <f>H63*L63</f>
        <v>2402400</v>
      </c>
    </row>
    <row r="64" spans="1:15" ht="22.5" customHeight="1" x14ac:dyDescent="0.15">
      <c r="A64" s="213" t="s">
        <v>49</v>
      </c>
      <c r="B64" s="196" t="s">
        <v>95</v>
      </c>
      <c r="C64" s="196" t="s">
        <v>105</v>
      </c>
      <c r="D64" s="214">
        <f>SUM(D65)</f>
        <v>491760</v>
      </c>
      <c r="E64" s="214">
        <f>SUM(E65)</f>
        <v>516580</v>
      </c>
      <c r="F64" s="158">
        <f>SUM(E64-D64)</f>
        <v>24820</v>
      </c>
      <c r="G64" s="208"/>
      <c r="H64" s="209"/>
      <c r="I64" s="209"/>
      <c r="J64" s="209"/>
      <c r="K64" s="209"/>
      <c r="L64" s="200"/>
      <c r="M64" s="201"/>
      <c r="N64" s="209"/>
      <c r="O64" s="215">
        <f>SUM(O65)</f>
        <v>516580000</v>
      </c>
    </row>
    <row r="65" spans="1:15" ht="22.5" customHeight="1" x14ac:dyDescent="0.15">
      <c r="A65" s="261"/>
      <c r="B65" s="573"/>
      <c r="C65" s="196" t="s">
        <v>106</v>
      </c>
      <c r="D65" s="158">
        <f>D66+D75+D80+D86</f>
        <v>491760</v>
      </c>
      <c r="E65" s="216">
        <f>E66+E75+E80+E86</f>
        <v>516580</v>
      </c>
      <c r="F65" s="158">
        <f>SUM(E65-D65)</f>
        <v>24820</v>
      </c>
      <c r="G65" s="74"/>
      <c r="H65" s="75"/>
      <c r="I65" s="75"/>
      <c r="J65" s="75"/>
      <c r="K65" s="75"/>
      <c r="L65" s="144"/>
      <c r="M65" s="120"/>
      <c r="N65" s="75"/>
      <c r="O65" s="215">
        <f>O66+O75+O80+O86</f>
        <v>516580000</v>
      </c>
    </row>
    <row r="66" spans="1:15" ht="27" customHeight="1" x14ac:dyDescent="0.15">
      <c r="A66" s="264"/>
      <c r="B66" s="574"/>
      <c r="C66" s="565" t="s">
        <v>163</v>
      </c>
      <c r="D66" s="48">
        <v>330000</v>
      </c>
      <c r="E66" s="48">
        <v>330000</v>
      </c>
      <c r="F66" s="95">
        <f>SUM(E66-D66)</f>
        <v>0</v>
      </c>
      <c r="G66" s="235" t="s">
        <v>164</v>
      </c>
      <c r="H66" s="163"/>
      <c r="I66" s="163"/>
      <c r="J66" s="163"/>
      <c r="K66" s="163"/>
      <c r="L66" s="164"/>
      <c r="M66" s="165"/>
      <c r="N66" s="163"/>
      <c r="O66" s="236">
        <f>SUM(O68:O74)</f>
        <v>330000000</v>
      </c>
    </row>
    <row r="67" spans="1:15" ht="17.25" customHeight="1" x14ac:dyDescent="0.15">
      <c r="A67" s="264"/>
      <c r="B67" s="574"/>
      <c r="C67" s="566"/>
      <c r="D67" s="177"/>
      <c r="E67" s="177"/>
      <c r="F67" s="84" t="s">
        <v>94</v>
      </c>
      <c r="G67" s="111"/>
      <c r="H67" s="115"/>
      <c r="I67" s="115"/>
      <c r="J67" s="115"/>
      <c r="K67" s="115"/>
      <c r="L67" s="141"/>
      <c r="M67" s="125"/>
      <c r="N67" s="111"/>
      <c r="O67" s="237"/>
    </row>
    <row r="68" spans="1:15" ht="17.25" customHeight="1" x14ac:dyDescent="0.15">
      <c r="A68" s="292"/>
      <c r="B68" s="574"/>
      <c r="C68" s="566"/>
      <c r="D68" s="177"/>
      <c r="E68" s="177"/>
      <c r="F68" s="84"/>
      <c r="G68" s="24"/>
      <c r="H68" s="376"/>
      <c r="I68" s="430"/>
      <c r="J68" s="430"/>
      <c r="K68" s="430"/>
      <c r="L68" s="431"/>
      <c r="M68" s="432"/>
      <c r="N68" s="24"/>
      <c r="O68" s="433"/>
    </row>
    <row r="69" spans="1:15" ht="17.25" customHeight="1" x14ac:dyDescent="0.15">
      <c r="A69" s="264"/>
      <c r="B69" s="574"/>
      <c r="C69" s="566"/>
      <c r="D69" s="177"/>
      <c r="E69" s="177"/>
      <c r="F69" s="84"/>
      <c r="G69" s="24" t="s">
        <v>15</v>
      </c>
      <c r="H69" s="434"/>
      <c r="I69" s="430"/>
      <c r="J69" s="430"/>
      <c r="K69" s="430"/>
      <c r="L69" s="431"/>
      <c r="M69" s="432"/>
      <c r="N69" s="24"/>
      <c r="O69" s="275">
        <v>192522910</v>
      </c>
    </row>
    <row r="70" spans="1:15" ht="17.25" customHeight="1" x14ac:dyDescent="0.15">
      <c r="A70" s="264"/>
      <c r="B70" s="574"/>
      <c r="C70" s="566"/>
      <c r="D70" s="112"/>
      <c r="E70" s="112"/>
      <c r="F70" s="84"/>
      <c r="G70" s="435" t="s">
        <v>203</v>
      </c>
      <c r="H70" s="436"/>
      <c r="I70" s="430"/>
      <c r="J70" s="24"/>
      <c r="K70" s="24"/>
      <c r="L70" s="431"/>
      <c r="M70" s="432"/>
      <c r="N70" s="430"/>
      <c r="O70" s="437">
        <v>36640000</v>
      </c>
    </row>
    <row r="71" spans="1:15" ht="17.25" customHeight="1" x14ac:dyDescent="0.15">
      <c r="A71" s="461"/>
      <c r="B71" s="574"/>
      <c r="C71" s="566"/>
      <c r="D71" s="112"/>
      <c r="E71" s="112"/>
      <c r="F71" s="84"/>
      <c r="G71" s="435" t="s">
        <v>204</v>
      </c>
      <c r="H71" s="436"/>
      <c r="I71" s="430"/>
      <c r="J71" s="24"/>
      <c r="K71" s="24"/>
      <c r="L71" s="431"/>
      <c r="M71" s="432"/>
      <c r="N71" s="430"/>
      <c r="O71" s="437">
        <v>58000000</v>
      </c>
    </row>
    <row r="72" spans="1:15" ht="17.25" customHeight="1" x14ac:dyDescent="0.15">
      <c r="A72" s="264"/>
      <c r="B72" s="574"/>
      <c r="C72" s="566"/>
      <c r="D72" s="112"/>
      <c r="E72" s="112"/>
      <c r="F72" s="84"/>
      <c r="G72" s="435" t="s">
        <v>165</v>
      </c>
      <c r="H72" s="436"/>
      <c r="I72" s="430"/>
      <c r="J72" s="24"/>
      <c r="K72" s="24"/>
      <c r="L72" s="431"/>
      <c r="M72" s="432"/>
      <c r="N72" s="430"/>
      <c r="O72" s="437">
        <v>6480000</v>
      </c>
    </row>
    <row r="73" spans="1:15" ht="17.25" customHeight="1" x14ac:dyDescent="0.15">
      <c r="A73" s="292"/>
      <c r="B73" s="574"/>
      <c r="C73" s="566"/>
      <c r="D73" s="112"/>
      <c r="E73" s="112"/>
      <c r="F73" s="84"/>
      <c r="G73" s="435" t="s">
        <v>160</v>
      </c>
      <c r="H73" s="436"/>
      <c r="I73" s="430"/>
      <c r="J73" s="24"/>
      <c r="K73" s="24"/>
      <c r="L73" s="431"/>
      <c r="M73" s="432"/>
      <c r="N73" s="430"/>
      <c r="O73" s="437">
        <v>24551370</v>
      </c>
    </row>
    <row r="74" spans="1:15" ht="17.25" customHeight="1" x14ac:dyDescent="0.15">
      <c r="A74" s="264"/>
      <c r="B74" s="574"/>
      <c r="C74" s="566"/>
      <c r="D74" s="112"/>
      <c r="E74" s="112"/>
      <c r="F74" s="84"/>
      <c r="G74" s="435" t="s">
        <v>41</v>
      </c>
      <c r="H74" s="436"/>
      <c r="I74" s="430"/>
      <c r="J74" s="24"/>
      <c r="K74" s="24"/>
      <c r="L74" s="431"/>
      <c r="M74" s="432"/>
      <c r="N74" s="430"/>
      <c r="O74" s="437">
        <v>11805720</v>
      </c>
    </row>
    <row r="75" spans="1:15" ht="17.25" customHeight="1" x14ac:dyDescent="0.15">
      <c r="A75" s="264"/>
      <c r="B75" s="574"/>
      <c r="C75" s="265" t="s">
        <v>166</v>
      </c>
      <c r="D75" s="239">
        <v>20000</v>
      </c>
      <c r="E75" s="239">
        <v>20000</v>
      </c>
      <c r="F75" s="95">
        <f>SUM(E75-D75)</f>
        <v>0</v>
      </c>
      <c r="G75" s="235" t="s">
        <v>167</v>
      </c>
      <c r="H75" s="163"/>
      <c r="I75" s="163"/>
      <c r="J75" s="163"/>
      <c r="K75" s="163"/>
      <c r="L75" s="164"/>
      <c r="M75" s="165"/>
      <c r="N75" s="163"/>
      <c r="O75" s="236">
        <f>SUM(O77:O79)</f>
        <v>20000000</v>
      </c>
    </row>
    <row r="76" spans="1:15" ht="12.75" customHeight="1" x14ac:dyDescent="0.15">
      <c r="A76" s="461"/>
      <c r="B76" s="574"/>
      <c r="C76" s="462"/>
      <c r="D76" s="238"/>
      <c r="E76" s="238"/>
      <c r="F76" s="97"/>
      <c r="G76" s="465"/>
      <c r="H76" s="466"/>
      <c r="I76" s="466"/>
      <c r="J76" s="466"/>
      <c r="K76" s="466"/>
      <c r="L76" s="467"/>
      <c r="M76" s="468"/>
      <c r="N76" s="466"/>
      <c r="O76" s="469"/>
    </row>
    <row r="77" spans="1:15" ht="17.25" customHeight="1" x14ac:dyDescent="0.15">
      <c r="A77" s="461"/>
      <c r="B77" s="574"/>
      <c r="C77" s="462"/>
      <c r="D77" s="238"/>
      <c r="E77" s="238"/>
      <c r="F77" s="97"/>
      <c r="G77" s="113" t="s">
        <v>205</v>
      </c>
      <c r="H77" s="111"/>
      <c r="I77" s="111"/>
      <c r="J77" s="111"/>
      <c r="K77" s="111"/>
      <c r="L77" s="139"/>
      <c r="M77" s="136"/>
      <c r="N77" s="111"/>
      <c r="O77" s="137">
        <v>9648000</v>
      </c>
    </row>
    <row r="78" spans="1:15" ht="17.25" customHeight="1" x14ac:dyDescent="0.15">
      <c r="A78" s="264"/>
      <c r="B78" s="574"/>
      <c r="C78" s="266"/>
      <c r="D78" s="238"/>
      <c r="E78" s="238"/>
      <c r="F78" s="84"/>
      <c r="G78" s="113" t="s">
        <v>206</v>
      </c>
      <c r="H78" s="114"/>
      <c r="I78" s="115"/>
      <c r="J78" s="111"/>
      <c r="K78" s="111"/>
      <c r="L78" s="141"/>
      <c r="M78" s="125"/>
      <c r="N78" s="115"/>
      <c r="O78" s="116">
        <v>5280000</v>
      </c>
    </row>
    <row r="79" spans="1:15" ht="17.25" customHeight="1" x14ac:dyDescent="0.15">
      <c r="A79" s="264"/>
      <c r="B79" s="574"/>
      <c r="C79" s="249"/>
      <c r="D79" s="240"/>
      <c r="E79" s="240"/>
      <c r="F79" s="117"/>
      <c r="G79" s="303" t="s">
        <v>41</v>
      </c>
      <c r="H79" s="114"/>
      <c r="I79" s="115"/>
      <c r="J79" s="111"/>
      <c r="K79" s="111"/>
      <c r="L79" s="141"/>
      <c r="M79" s="125"/>
      <c r="N79" s="115"/>
      <c r="O79" s="116">
        <v>5072000</v>
      </c>
    </row>
    <row r="80" spans="1:15" ht="27" customHeight="1" x14ac:dyDescent="0.15">
      <c r="A80" s="403"/>
      <c r="B80" s="574"/>
      <c r="C80" s="565" t="s">
        <v>228</v>
      </c>
      <c r="D80" s="48">
        <v>133600</v>
      </c>
      <c r="E80" s="48">
        <v>158420</v>
      </c>
      <c r="F80" s="95">
        <f>SUM(E80-D80)</f>
        <v>24820</v>
      </c>
      <c r="G80" s="235" t="s">
        <v>218</v>
      </c>
      <c r="H80" s="163"/>
      <c r="I80" s="163"/>
      <c r="J80" s="163"/>
      <c r="K80" s="163"/>
      <c r="L80" s="164"/>
      <c r="M80" s="165"/>
      <c r="N80" s="163"/>
      <c r="O80" s="236">
        <f>SUM(O82:O85)</f>
        <v>158420000</v>
      </c>
    </row>
    <row r="81" spans="1:15" ht="17.25" customHeight="1" x14ac:dyDescent="0.15">
      <c r="A81" s="403"/>
      <c r="B81" s="574"/>
      <c r="C81" s="566"/>
      <c r="D81" s="177"/>
      <c r="E81" s="177"/>
      <c r="F81" s="84" t="s">
        <v>90</v>
      </c>
      <c r="G81" s="111"/>
      <c r="H81" s="115"/>
      <c r="I81" s="115"/>
      <c r="J81" s="115"/>
      <c r="K81" s="115"/>
      <c r="L81" s="141"/>
      <c r="M81" s="125"/>
      <c r="N81" s="111"/>
      <c r="O81" s="237"/>
    </row>
    <row r="82" spans="1:15" ht="17.25" customHeight="1" x14ac:dyDescent="0.15">
      <c r="A82" s="403"/>
      <c r="B82" s="574"/>
      <c r="C82" s="566"/>
      <c r="D82" s="177"/>
      <c r="E82" s="177"/>
      <c r="F82" s="84"/>
      <c r="G82" s="496" t="s">
        <v>224</v>
      </c>
      <c r="H82" s="486"/>
      <c r="I82" s="513"/>
      <c r="J82" s="513"/>
      <c r="K82" s="513"/>
      <c r="L82" s="491"/>
      <c r="M82" s="492"/>
      <c r="N82" s="496"/>
      <c r="O82" s="514">
        <v>146740000</v>
      </c>
    </row>
    <row r="83" spans="1:15" ht="17.25" customHeight="1" x14ac:dyDescent="0.15">
      <c r="A83" s="403"/>
      <c r="B83" s="574"/>
      <c r="C83" s="566"/>
      <c r="D83" s="177"/>
      <c r="E83" s="177"/>
      <c r="F83" s="84"/>
      <c r="G83" s="24" t="s">
        <v>223</v>
      </c>
      <c r="H83" s="434"/>
      <c r="I83" s="430"/>
      <c r="J83" s="430"/>
      <c r="K83" s="430"/>
      <c r="L83" s="431"/>
      <c r="M83" s="432"/>
      <c r="N83" s="24"/>
      <c r="O83" s="275">
        <v>10380000</v>
      </c>
    </row>
    <row r="84" spans="1:15" ht="17.25" customHeight="1" x14ac:dyDescent="0.15">
      <c r="A84" s="461"/>
      <c r="B84" s="574"/>
      <c r="C84" s="566"/>
      <c r="D84" s="177"/>
      <c r="E84" s="177"/>
      <c r="F84" s="84"/>
      <c r="G84" s="516" t="s">
        <v>225</v>
      </c>
      <c r="H84" s="515"/>
      <c r="I84" s="513"/>
      <c r="J84" s="513"/>
      <c r="K84" s="513"/>
      <c r="L84" s="491"/>
      <c r="M84" s="492"/>
      <c r="N84" s="496"/>
      <c r="O84" s="485">
        <v>1200000</v>
      </c>
    </row>
    <row r="85" spans="1:15" ht="17.25" customHeight="1" x14ac:dyDescent="0.15">
      <c r="A85" s="403"/>
      <c r="B85" s="574"/>
      <c r="C85" s="566"/>
      <c r="D85" s="112"/>
      <c r="E85" s="112"/>
      <c r="F85" s="84"/>
      <c r="G85" s="435" t="s">
        <v>207</v>
      </c>
      <c r="H85" s="436"/>
      <c r="I85" s="430"/>
      <c r="J85" s="24"/>
      <c r="K85" s="24"/>
      <c r="L85" s="431"/>
      <c r="M85" s="432"/>
      <c r="N85" s="430"/>
      <c r="O85" s="437">
        <v>100000</v>
      </c>
    </row>
    <row r="86" spans="1:15" ht="17.25" customHeight="1" x14ac:dyDescent="0.15">
      <c r="A86" s="317"/>
      <c r="B86" s="574"/>
      <c r="C86" s="570" t="s">
        <v>168</v>
      </c>
      <c r="D86" s="13">
        <v>8160</v>
      </c>
      <c r="E86" s="174">
        <v>8160</v>
      </c>
      <c r="F86" s="13">
        <f>SUM(E86-D86)</f>
        <v>0</v>
      </c>
      <c r="G86" s="241" t="s">
        <v>170</v>
      </c>
      <c r="H86" s="242"/>
      <c r="I86" s="243"/>
      <c r="J86" s="244"/>
      <c r="K86" s="244"/>
      <c r="L86" s="245"/>
      <c r="M86" s="246"/>
      <c r="N86" s="243"/>
      <c r="O86" s="247">
        <f>SUM(O88:O91)</f>
        <v>8160000</v>
      </c>
    </row>
    <row r="87" spans="1:15" ht="17.25" customHeight="1" x14ac:dyDescent="0.15">
      <c r="A87" s="388"/>
      <c r="B87" s="574"/>
      <c r="C87" s="571"/>
      <c r="D87" s="16"/>
      <c r="E87" s="89"/>
      <c r="F87" s="16"/>
      <c r="G87" s="166"/>
      <c r="H87" s="286"/>
      <c r="I87" s="287"/>
      <c r="J87" s="167"/>
      <c r="K87" s="167"/>
      <c r="L87" s="288"/>
      <c r="M87" s="289"/>
      <c r="N87" s="287"/>
      <c r="O87" s="290"/>
    </row>
    <row r="88" spans="1:15" ht="17.25" customHeight="1" x14ac:dyDescent="0.15">
      <c r="A88" s="317"/>
      <c r="B88" s="574"/>
      <c r="C88" s="571"/>
      <c r="D88" s="16"/>
      <c r="E88" s="89"/>
      <c r="F88" s="16"/>
      <c r="G88" s="113" t="s">
        <v>169</v>
      </c>
      <c r="H88" s="328">
        <v>660000</v>
      </c>
      <c r="I88" s="328" t="s">
        <v>53</v>
      </c>
      <c r="J88" s="133"/>
      <c r="K88" s="133"/>
      <c r="L88" s="329" t="s">
        <v>109</v>
      </c>
      <c r="M88" s="330" t="s">
        <v>56</v>
      </c>
      <c r="N88" s="328" t="s">
        <v>52</v>
      </c>
      <c r="O88" s="331">
        <f>SUM(H88*L88)</f>
        <v>660000</v>
      </c>
    </row>
    <row r="89" spans="1:15" ht="17.25" customHeight="1" x14ac:dyDescent="0.15">
      <c r="A89" s="317"/>
      <c r="B89" s="574"/>
      <c r="C89" s="571"/>
      <c r="D89" s="16"/>
      <c r="E89" s="89"/>
      <c r="F89" s="16"/>
      <c r="G89" s="113" t="s">
        <v>171</v>
      </c>
      <c r="H89" s="328">
        <v>1500000</v>
      </c>
      <c r="I89" s="328" t="s">
        <v>53</v>
      </c>
      <c r="J89" s="133"/>
      <c r="K89" s="133"/>
      <c r="L89" s="329" t="s">
        <v>109</v>
      </c>
      <c r="M89" s="330" t="s">
        <v>56</v>
      </c>
      <c r="N89" s="328" t="s">
        <v>52</v>
      </c>
      <c r="O89" s="331">
        <f>SUM(H89*L89)</f>
        <v>1500000</v>
      </c>
    </row>
    <row r="90" spans="1:15" ht="17.25" customHeight="1" x14ac:dyDescent="0.15">
      <c r="A90" s="317"/>
      <c r="B90" s="574"/>
      <c r="C90" s="571"/>
      <c r="D90" s="16"/>
      <c r="E90" s="89"/>
      <c r="F90" s="16"/>
      <c r="G90" s="435" t="s">
        <v>118</v>
      </c>
      <c r="H90" s="376">
        <v>3000000</v>
      </c>
      <c r="I90" s="376" t="s">
        <v>53</v>
      </c>
      <c r="J90" s="273"/>
      <c r="K90" s="273"/>
      <c r="L90" s="438" t="s">
        <v>109</v>
      </c>
      <c r="M90" s="439" t="s">
        <v>56</v>
      </c>
      <c r="N90" s="376" t="s">
        <v>52</v>
      </c>
      <c r="O90" s="440">
        <f>SUM(H90*L90)</f>
        <v>3000000</v>
      </c>
    </row>
    <row r="91" spans="1:15" ht="17.25" customHeight="1" x14ac:dyDescent="0.15">
      <c r="A91" s="317"/>
      <c r="B91" s="575"/>
      <c r="C91" s="572"/>
      <c r="D91" s="315"/>
      <c r="E91" s="175"/>
      <c r="F91" s="21"/>
      <c r="G91" s="304" t="s">
        <v>172</v>
      </c>
      <c r="H91" s="305">
        <v>3000000</v>
      </c>
      <c r="I91" s="305" t="s">
        <v>53</v>
      </c>
      <c r="J91" s="306"/>
      <c r="K91" s="306"/>
      <c r="L91" s="307">
        <v>1</v>
      </c>
      <c r="M91" s="308" t="s">
        <v>56</v>
      </c>
      <c r="N91" s="305" t="s">
        <v>52</v>
      </c>
      <c r="O91" s="309">
        <f>SUM(H91*L91)</f>
        <v>3000000</v>
      </c>
    </row>
    <row r="92" spans="1:15" ht="27.75" customHeight="1" x14ac:dyDescent="0.15">
      <c r="A92" s="559" t="s">
        <v>148</v>
      </c>
      <c r="B92" s="581" t="s">
        <v>149</v>
      </c>
      <c r="C92" s="588"/>
      <c r="D92" s="316">
        <f>D93</f>
        <v>5000</v>
      </c>
      <c r="E92" s="278">
        <v>5000</v>
      </c>
      <c r="F92" s="279">
        <f>SUM(E92-D92)</f>
        <v>0</v>
      </c>
      <c r="G92" s="280"/>
      <c r="H92" s="281"/>
      <c r="I92" s="281"/>
      <c r="J92" s="282"/>
      <c r="K92" s="282"/>
      <c r="L92" s="283"/>
      <c r="M92" s="284"/>
      <c r="N92" s="281"/>
      <c r="O92" s="285">
        <v>5000000</v>
      </c>
    </row>
    <row r="93" spans="1:15" ht="27.75" customHeight="1" x14ac:dyDescent="0.15">
      <c r="A93" s="560"/>
      <c r="B93" s="562" t="s">
        <v>150</v>
      </c>
      <c r="C93" s="343" t="s">
        <v>151</v>
      </c>
      <c r="D93" s="344">
        <f>D94</f>
        <v>5000</v>
      </c>
      <c r="E93" s="278">
        <v>5000</v>
      </c>
      <c r="F93" s="279">
        <f>SUM(E93-D93)</f>
        <v>0</v>
      </c>
      <c r="G93" s="280"/>
      <c r="H93" s="281"/>
      <c r="I93" s="281"/>
      <c r="J93" s="282"/>
      <c r="K93" s="282"/>
      <c r="L93" s="283"/>
      <c r="M93" s="284"/>
      <c r="N93" s="281"/>
      <c r="O93" s="285">
        <v>5000000</v>
      </c>
    </row>
    <row r="94" spans="1:15" ht="27.75" customHeight="1" x14ac:dyDescent="0.15">
      <c r="A94" s="561"/>
      <c r="B94" s="563"/>
      <c r="C94" s="277" t="s">
        <v>188</v>
      </c>
      <c r="D94" s="315">
        <v>5000</v>
      </c>
      <c r="E94" s="175">
        <v>5000</v>
      </c>
      <c r="F94" s="21">
        <f>SUM(E94-D94)</f>
        <v>0</v>
      </c>
      <c r="G94" s="304" t="s">
        <v>152</v>
      </c>
      <c r="H94" s="305">
        <v>5000000</v>
      </c>
      <c r="I94" s="305" t="s">
        <v>153</v>
      </c>
      <c r="J94" s="306"/>
      <c r="K94" s="306"/>
      <c r="L94" s="307" t="s">
        <v>154</v>
      </c>
      <c r="M94" s="308" t="s">
        <v>155</v>
      </c>
      <c r="N94" s="305" t="s">
        <v>156</v>
      </c>
      <c r="O94" s="309">
        <f>SUM(H94*L94)</f>
        <v>5000000</v>
      </c>
    </row>
    <row r="95" spans="1:15" ht="28.5" customHeight="1" x14ac:dyDescent="0.15">
      <c r="A95" s="559" t="s">
        <v>138</v>
      </c>
      <c r="B95" s="581" t="s">
        <v>104</v>
      </c>
      <c r="C95" s="582"/>
      <c r="D95" s="157">
        <f>SUM(D96)</f>
        <v>0</v>
      </c>
      <c r="E95" s="157">
        <f>SUM(E96)</f>
        <v>0</v>
      </c>
      <c r="F95" s="158">
        <f t="shared" ref="F95" si="6">SUM(E95-D95)</f>
        <v>0</v>
      </c>
      <c r="G95" s="78"/>
      <c r="H95" s="76"/>
      <c r="I95" s="77"/>
      <c r="J95" s="75"/>
      <c r="K95" s="75"/>
      <c r="L95" s="150"/>
      <c r="M95" s="126"/>
      <c r="N95" s="77"/>
      <c r="O95" s="161">
        <f>SUM(O96)</f>
        <v>0</v>
      </c>
    </row>
    <row r="96" spans="1:15" ht="28.5" customHeight="1" x14ac:dyDescent="0.15">
      <c r="A96" s="560"/>
      <c r="B96" s="573" t="s">
        <v>135</v>
      </c>
      <c r="C96" s="336" t="s">
        <v>106</v>
      </c>
      <c r="D96" s="159">
        <f>SUM(D97)</f>
        <v>0</v>
      </c>
      <c r="E96" s="159">
        <f>SUM(E97)</f>
        <v>0</v>
      </c>
      <c r="F96" s="160">
        <f>SUM(E96-D96)</f>
        <v>0</v>
      </c>
      <c r="G96" s="337"/>
      <c r="H96" s="338"/>
      <c r="I96" s="339"/>
      <c r="J96" s="340"/>
      <c r="K96" s="340"/>
      <c r="L96" s="341"/>
      <c r="M96" s="342"/>
      <c r="N96" s="339"/>
      <c r="O96" s="162">
        <f>SUM(O97)</f>
        <v>0</v>
      </c>
    </row>
    <row r="97" spans="1:15" ht="28.5" customHeight="1" x14ac:dyDescent="0.15">
      <c r="A97" s="561"/>
      <c r="B97" s="575"/>
      <c r="C97" s="151" t="s">
        <v>137</v>
      </c>
      <c r="D97" s="152">
        <v>0</v>
      </c>
      <c r="E97" s="152">
        <v>0</v>
      </c>
      <c r="F97" s="153">
        <f>SUM(E97-D97)</f>
        <v>0</v>
      </c>
      <c r="G97" s="441">
        <v>0</v>
      </c>
      <c r="H97" s="442"/>
      <c r="I97" s="443"/>
      <c r="J97" s="444"/>
      <c r="K97" s="444"/>
      <c r="L97" s="445"/>
      <c r="M97" s="446"/>
      <c r="N97" s="443"/>
      <c r="O97" s="447">
        <v>0</v>
      </c>
    </row>
    <row r="98" spans="1:15" ht="33.75" customHeight="1" x14ac:dyDescent="0.15">
      <c r="A98" s="585" t="s">
        <v>50</v>
      </c>
      <c r="B98" s="581" t="s">
        <v>136</v>
      </c>
      <c r="C98" s="582"/>
      <c r="D98" s="157">
        <f>D99</f>
        <v>44000</v>
      </c>
      <c r="E98" s="157">
        <f t="shared" ref="E98:F98" si="7">SUM(E99)</f>
        <v>46000</v>
      </c>
      <c r="F98" s="226">
        <f t="shared" si="7"/>
        <v>2000</v>
      </c>
      <c r="G98" s="78"/>
      <c r="H98" s="76"/>
      <c r="I98" s="77"/>
      <c r="J98" s="75"/>
      <c r="K98" s="75"/>
      <c r="L98" s="150"/>
      <c r="M98" s="126"/>
      <c r="N98" s="77"/>
      <c r="O98" s="161">
        <f>SUM(O99)</f>
        <v>46000000</v>
      </c>
    </row>
    <row r="99" spans="1:15" ht="33.75" customHeight="1" x14ac:dyDescent="0.15">
      <c r="A99" s="577"/>
      <c r="B99" s="573" t="s">
        <v>108</v>
      </c>
      <c r="C99" s="336" t="s">
        <v>106</v>
      </c>
      <c r="D99" s="159">
        <f>D100</f>
        <v>44000</v>
      </c>
      <c r="E99" s="159">
        <f>E100</f>
        <v>46000</v>
      </c>
      <c r="F99" s="160">
        <f>SUM(E99-D99)</f>
        <v>2000</v>
      </c>
      <c r="G99" s="337"/>
      <c r="H99" s="338"/>
      <c r="I99" s="339"/>
      <c r="J99" s="340"/>
      <c r="K99" s="340"/>
      <c r="L99" s="341"/>
      <c r="M99" s="342"/>
      <c r="N99" s="339"/>
      <c r="O99" s="162">
        <f>O100+O101</f>
        <v>46000000</v>
      </c>
    </row>
    <row r="100" spans="1:15" ht="28.5" customHeight="1" x14ac:dyDescent="0.15">
      <c r="A100" s="577"/>
      <c r="B100" s="587"/>
      <c r="C100" s="473" t="s">
        <v>215</v>
      </c>
      <c r="D100" s="471">
        <v>44000</v>
      </c>
      <c r="E100" s="471">
        <v>46000</v>
      </c>
      <c r="F100" s="472">
        <f>E100-D100</f>
        <v>2000</v>
      </c>
      <c r="G100" s="517" t="s">
        <v>215</v>
      </c>
      <c r="H100" s="518">
        <v>6000000</v>
      </c>
      <c r="I100" s="519" t="s">
        <v>53</v>
      </c>
      <c r="J100" s="520"/>
      <c r="K100" s="520"/>
      <c r="L100" s="521" t="s">
        <v>216</v>
      </c>
      <c r="M100" s="522" t="s">
        <v>217</v>
      </c>
      <c r="N100" s="519" t="s">
        <v>52</v>
      </c>
      <c r="O100" s="523">
        <f>H100*L100</f>
        <v>6000000</v>
      </c>
    </row>
    <row r="101" spans="1:15" ht="28.5" customHeight="1" x14ac:dyDescent="0.15">
      <c r="A101" s="586"/>
      <c r="B101" s="587"/>
      <c r="C101" s="151"/>
      <c r="D101" s="474"/>
      <c r="E101" s="475"/>
      <c r="F101" s="476"/>
      <c r="G101" s="448" t="s">
        <v>212</v>
      </c>
      <c r="H101" s="442">
        <v>5000000</v>
      </c>
      <c r="I101" s="443" t="s">
        <v>110</v>
      </c>
      <c r="J101" s="444"/>
      <c r="K101" s="444"/>
      <c r="L101" s="445" t="s">
        <v>214</v>
      </c>
      <c r="M101" s="446" t="s">
        <v>199</v>
      </c>
      <c r="N101" s="443" t="s">
        <v>111</v>
      </c>
      <c r="O101" s="447">
        <f>SUM(H101*L101)</f>
        <v>40000000</v>
      </c>
    </row>
    <row r="102" spans="1:15" ht="29.25" customHeight="1" x14ac:dyDescent="0.15">
      <c r="A102" s="576" t="s">
        <v>145</v>
      </c>
      <c r="B102" s="581" t="s">
        <v>105</v>
      </c>
      <c r="C102" s="582"/>
      <c r="D102" s="157">
        <f>SUM(D103)</f>
        <v>9000</v>
      </c>
      <c r="E102" s="157">
        <f>SUM(E103)</f>
        <v>9000</v>
      </c>
      <c r="F102" s="158">
        <f>SUM(F103)</f>
        <v>0</v>
      </c>
      <c r="G102" s="477"/>
      <c r="H102" s="76"/>
      <c r="I102" s="77"/>
      <c r="J102" s="75"/>
      <c r="K102" s="75"/>
      <c r="L102" s="150"/>
      <c r="M102" s="126"/>
      <c r="N102" s="77"/>
      <c r="O102" s="161">
        <f>SUM(O103)</f>
        <v>9000000</v>
      </c>
    </row>
    <row r="103" spans="1:15" ht="32.25" customHeight="1" x14ac:dyDescent="0.15">
      <c r="A103" s="577"/>
      <c r="B103" s="579" t="s">
        <v>145</v>
      </c>
      <c r="C103" s="336" t="s">
        <v>106</v>
      </c>
      <c r="D103" s="159">
        <f>SUM(D104:D105)</f>
        <v>9000</v>
      </c>
      <c r="E103" s="159">
        <f>SUM(E104:E105)</f>
        <v>9000</v>
      </c>
      <c r="F103" s="160">
        <f>SUM(F104:F105)</f>
        <v>0</v>
      </c>
      <c r="G103" s="385"/>
      <c r="H103" s="338"/>
      <c r="I103" s="339"/>
      <c r="J103" s="340"/>
      <c r="K103" s="340"/>
      <c r="L103" s="341"/>
      <c r="M103" s="342"/>
      <c r="N103" s="339"/>
      <c r="O103" s="162">
        <f>SUM(O104:O105)</f>
        <v>9000000</v>
      </c>
    </row>
    <row r="104" spans="1:15" ht="32.25" customHeight="1" x14ac:dyDescent="0.15">
      <c r="A104" s="577"/>
      <c r="B104" s="574"/>
      <c r="C104" s="151" t="s">
        <v>132</v>
      </c>
      <c r="D104" s="152">
        <v>4000</v>
      </c>
      <c r="E104" s="152">
        <v>4000</v>
      </c>
      <c r="F104" s="153">
        <f>SUM(E104-D104)</f>
        <v>0</v>
      </c>
      <c r="G104" s="448" t="s">
        <v>51</v>
      </c>
      <c r="H104" s="442">
        <v>4000000</v>
      </c>
      <c r="I104" s="443" t="s">
        <v>129</v>
      </c>
      <c r="J104" s="444"/>
      <c r="K104" s="444"/>
      <c r="L104" s="445" t="s">
        <v>134</v>
      </c>
      <c r="M104" s="446" t="s">
        <v>130</v>
      </c>
      <c r="N104" s="443" t="s">
        <v>131</v>
      </c>
      <c r="O104" s="447">
        <f>SUM(H104*L104)</f>
        <v>4000000</v>
      </c>
    </row>
    <row r="105" spans="1:15" ht="32.25" customHeight="1" thickBot="1" x14ac:dyDescent="0.2">
      <c r="A105" s="578"/>
      <c r="B105" s="580"/>
      <c r="C105" s="154" t="s">
        <v>133</v>
      </c>
      <c r="D105" s="155">
        <v>5000</v>
      </c>
      <c r="E105" s="155">
        <v>5000</v>
      </c>
      <c r="F105" s="406">
        <f>SUM(E105-D105)</f>
        <v>0</v>
      </c>
      <c r="G105" s="449" t="s">
        <v>133</v>
      </c>
      <c r="H105" s="450">
        <v>5000000</v>
      </c>
      <c r="I105" s="451" t="s">
        <v>75</v>
      </c>
      <c r="J105" s="452"/>
      <c r="K105" s="452"/>
      <c r="L105" s="453">
        <v>1</v>
      </c>
      <c r="M105" s="454" t="s">
        <v>77</v>
      </c>
      <c r="N105" s="451" t="s">
        <v>76</v>
      </c>
      <c r="O105" s="455">
        <f>SUM(H105*L105)</f>
        <v>5000000</v>
      </c>
    </row>
    <row r="106" spans="1:15" x14ac:dyDescent="0.15">
      <c r="E106" s="43"/>
      <c r="F106" s="43"/>
      <c r="G106" s="44"/>
    </row>
    <row r="107" spans="1:15" x14ac:dyDescent="0.15">
      <c r="E107" s="43"/>
      <c r="F107" s="43"/>
      <c r="G107" s="44"/>
    </row>
    <row r="108" spans="1:15" x14ac:dyDescent="0.15">
      <c r="E108" s="43"/>
      <c r="F108" s="43"/>
      <c r="G108" s="44"/>
    </row>
    <row r="109" spans="1:15" x14ac:dyDescent="0.15">
      <c r="E109" s="43"/>
      <c r="F109" s="43"/>
      <c r="G109" s="44"/>
    </row>
    <row r="110" spans="1:15" x14ac:dyDescent="0.15">
      <c r="E110" s="43"/>
      <c r="F110" s="43"/>
      <c r="G110" s="44"/>
    </row>
    <row r="111" spans="1:15" x14ac:dyDescent="0.15">
      <c r="E111" s="43"/>
      <c r="F111" s="43"/>
      <c r="G111" s="44"/>
    </row>
    <row r="112" spans="1:15" x14ac:dyDescent="0.15">
      <c r="E112" s="43"/>
      <c r="F112" s="43"/>
      <c r="G112" s="44"/>
    </row>
    <row r="113" spans="5:7" x14ac:dyDescent="0.15">
      <c r="E113" s="43"/>
      <c r="F113" s="43"/>
      <c r="G113" s="44"/>
    </row>
    <row r="114" spans="5:7" x14ac:dyDescent="0.15">
      <c r="E114" s="43"/>
      <c r="F114" s="43"/>
      <c r="G114" s="44"/>
    </row>
    <row r="115" spans="5:7" x14ac:dyDescent="0.15">
      <c r="E115" s="43"/>
      <c r="F115" s="43"/>
      <c r="G115" s="44"/>
    </row>
    <row r="116" spans="5:7" x14ac:dyDescent="0.15">
      <c r="E116" s="43"/>
      <c r="F116" s="43"/>
      <c r="G116" s="44"/>
    </row>
    <row r="117" spans="5:7" x14ac:dyDescent="0.15">
      <c r="E117" s="43"/>
      <c r="F117" s="43"/>
      <c r="G117" s="44"/>
    </row>
    <row r="118" spans="5:7" x14ac:dyDescent="0.15">
      <c r="E118" s="43"/>
      <c r="F118" s="43"/>
      <c r="G118" s="44"/>
    </row>
    <row r="119" spans="5:7" x14ac:dyDescent="0.15">
      <c r="E119" s="43"/>
      <c r="F119" s="43"/>
      <c r="G119" s="44"/>
    </row>
    <row r="120" spans="5:7" x14ac:dyDescent="0.15">
      <c r="E120" s="43"/>
      <c r="F120" s="43"/>
      <c r="G120" s="44"/>
    </row>
    <row r="121" spans="5:7" x14ac:dyDescent="0.15">
      <c r="E121" s="43"/>
      <c r="F121" s="43"/>
      <c r="G121" s="44"/>
    </row>
    <row r="122" spans="5:7" x14ac:dyDescent="0.15">
      <c r="E122" s="43"/>
      <c r="F122" s="43"/>
      <c r="G122" s="44"/>
    </row>
    <row r="123" spans="5:7" x14ac:dyDescent="0.15">
      <c r="E123" s="43"/>
      <c r="F123" s="43"/>
      <c r="G123" s="44"/>
    </row>
    <row r="124" spans="5:7" x14ac:dyDescent="0.15">
      <c r="E124" s="43"/>
      <c r="F124" s="43"/>
      <c r="G124" s="44"/>
    </row>
    <row r="125" spans="5:7" x14ac:dyDescent="0.15">
      <c r="E125" s="43"/>
      <c r="F125" s="43"/>
      <c r="G125" s="44"/>
    </row>
    <row r="126" spans="5:7" x14ac:dyDescent="0.15">
      <c r="E126" s="43"/>
      <c r="F126" s="43"/>
      <c r="G126" s="44"/>
    </row>
    <row r="127" spans="5:7" x14ac:dyDescent="0.15">
      <c r="E127" s="43"/>
      <c r="F127" s="43"/>
      <c r="G127" s="44"/>
    </row>
    <row r="128" spans="5:7" x14ac:dyDescent="0.15">
      <c r="E128" s="43"/>
      <c r="F128" s="43"/>
      <c r="G128" s="44"/>
    </row>
    <row r="129" spans="5:7" x14ac:dyDescent="0.15">
      <c r="E129" s="43"/>
      <c r="F129" s="43"/>
      <c r="G129" s="44"/>
    </row>
    <row r="130" spans="5:7" x14ac:dyDescent="0.15">
      <c r="E130" s="43"/>
      <c r="F130" s="43"/>
      <c r="G130" s="44"/>
    </row>
    <row r="131" spans="5:7" x14ac:dyDescent="0.15">
      <c r="E131" s="43"/>
      <c r="F131" s="43"/>
      <c r="G131" s="44"/>
    </row>
    <row r="132" spans="5:7" x14ac:dyDescent="0.15">
      <c r="E132" s="43"/>
      <c r="F132" s="43"/>
      <c r="G132" s="44"/>
    </row>
    <row r="133" spans="5:7" x14ac:dyDescent="0.15">
      <c r="E133" s="43"/>
      <c r="F133" s="43"/>
      <c r="G133" s="44"/>
    </row>
    <row r="134" spans="5:7" x14ac:dyDescent="0.15">
      <c r="E134" s="43"/>
      <c r="F134" s="43"/>
      <c r="G134" s="44"/>
    </row>
    <row r="135" spans="5:7" x14ac:dyDescent="0.15">
      <c r="E135" s="43"/>
      <c r="F135" s="43"/>
      <c r="G135" s="44"/>
    </row>
    <row r="136" spans="5:7" x14ac:dyDescent="0.15">
      <c r="E136" s="43"/>
      <c r="F136" s="43"/>
      <c r="G136" s="44"/>
    </row>
    <row r="137" spans="5:7" x14ac:dyDescent="0.15">
      <c r="E137" s="43"/>
      <c r="F137" s="43"/>
      <c r="G137" s="44"/>
    </row>
    <row r="138" spans="5:7" x14ac:dyDescent="0.15">
      <c r="E138" s="43"/>
      <c r="F138" s="43"/>
      <c r="G138" s="44"/>
    </row>
    <row r="139" spans="5:7" x14ac:dyDescent="0.15">
      <c r="E139" s="43"/>
      <c r="F139" s="43"/>
      <c r="G139" s="44"/>
    </row>
    <row r="140" spans="5:7" x14ac:dyDescent="0.15">
      <c r="E140" s="43"/>
      <c r="F140" s="43"/>
      <c r="G140" s="44"/>
    </row>
    <row r="141" spans="5:7" x14ac:dyDescent="0.15">
      <c r="E141" s="43"/>
      <c r="F141" s="43"/>
      <c r="G141" s="44"/>
    </row>
    <row r="142" spans="5:7" x14ac:dyDescent="0.15">
      <c r="E142" s="43"/>
      <c r="F142" s="43"/>
      <c r="G142" s="44"/>
    </row>
    <row r="143" spans="5:7" x14ac:dyDescent="0.15">
      <c r="E143" s="43"/>
      <c r="F143" s="43"/>
      <c r="G143" s="44"/>
    </row>
    <row r="144" spans="5:7" x14ac:dyDescent="0.15">
      <c r="E144" s="43"/>
      <c r="F144" s="43"/>
      <c r="G144" s="44"/>
    </row>
    <row r="145" spans="5:7" x14ac:dyDescent="0.15">
      <c r="E145" s="43"/>
      <c r="F145" s="43"/>
      <c r="G145" s="44"/>
    </row>
    <row r="146" spans="5:7" x14ac:dyDescent="0.15">
      <c r="E146" s="43"/>
      <c r="F146" s="43"/>
      <c r="G146" s="44"/>
    </row>
    <row r="147" spans="5:7" x14ac:dyDescent="0.15">
      <c r="E147" s="43"/>
      <c r="F147" s="43"/>
      <c r="G147" s="44"/>
    </row>
    <row r="148" spans="5:7" x14ac:dyDescent="0.15">
      <c r="E148" s="43"/>
      <c r="F148" s="43"/>
      <c r="G148" s="44"/>
    </row>
    <row r="149" spans="5:7" x14ac:dyDescent="0.15">
      <c r="E149" s="43"/>
      <c r="F149" s="43"/>
      <c r="G149" s="44"/>
    </row>
    <row r="150" spans="5:7" x14ac:dyDescent="0.15">
      <c r="E150" s="43"/>
      <c r="F150" s="43"/>
      <c r="G150" s="44"/>
    </row>
    <row r="151" spans="5:7" x14ac:dyDescent="0.15">
      <c r="E151" s="43"/>
      <c r="F151" s="43"/>
      <c r="G151" s="44"/>
    </row>
    <row r="152" spans="5:7" x14ac:dyDescent="0.15">
      <c r="E152" s="43"/>
      <c r="F152" s="43"/>
      <c r="G152" s="44"/>
    </row>
    <row r="153" spans="5:7" x14ac:dyDescent="0.15">
      <c r="E153" s="43"/>
      <c r="F153" s="43"/>
      <c r="G153" s="44"/>
    </row>
    <row r="154" spans="5:7" x14ac:dyDescent="0.15">
      <c r="E154" s="43"/>
      <c r="F154" s="43"/>
      <c r="G154" s="44"/>
    </row>
    <row r="155" spans="5:7" x14ac:dyDescent="0.15">
      <c r="E155" s="43"/>
      <c r="F155" s="43"/>
      <c r="G155" s="44"/>
    </row>
    <row r="156" spans="5:7" x14ac:dyDescent="0.15">
      <c r="E156" s="43"/>
      <c r="F156" s="43"/>
      <c r="G156" s="44"/>
    </row>
    <row r="157" spans="5:7" x14ac:dyDescent="0.15">
      <c r="E157" s="43"/>
      <c r="F157" s="43"/>
      <c r="G157" s="44"/>
    </row>
    <row r="158" spans="5:7" x14ac:dyDescent="0.15">
      <c r="E158" s="43"/>
      <c r="F158" s="43"/>
      <c r="G158" s="44"/>
    </row>
    <row r="159" spans="5:7" x14ac:dyDescent="0.15">
      <c r="E159" s="43"/>
      <c r="F159" s="43"/>
      <c r="G159" s="44"/>
    </row>
    <row r="160" spans="5:7" x14ac:dyDescent="0.15">
      <c r="E160" s="43"/>
      <c r="F160" s="43"/>
      <c r="G160" s="44"/>
    </row>
    <row r="161" spans="5:7" x14ac:dyDescent="0.15">
      <c r="E161" s="43"/>
      <c r="F161" s="43"/>
      <c r="G161" s="44"/>
    </row>
    <row r="162" spans="5:7" x14ac:dyDescent="0.15">
      <c r="E162" s="43"/>
      <c r="F162" s="43"/>
      <c r="G162" s="44"/>
    </row>
    <row r="163" spans="5:7" x14ac:dyDescent="0.15">
      <c r="E163" s="43"/>
      <c r="F163" s="43"/>
      <c r="G163" s="44"/>
    </row>
    <row r="164" spans="5:7" x14ac:dyDescent="0.15">
      <c r="E164" s="43"/>
      <c r="F164" s="43"/>
      <c r="G164" s="44"/>
    </row>
    <row r="165" spans="5:7" x14ac:dyDescent="0.15">
      <c r="E165" s="43"/>
      <c r="F165" s="43"/>
      <c r="G165" s="44"/>
    </row>
    <row r="166" spans="5:7" x14ac:dyDescent="0.15">
      <c r="E166" s="43"/>
      <c r="F166" s="43"/>
      <c r="G166" s="44"/>
    </row>
    <row r="167" spans="5:7" x14ac:dyDescent="0.15">
      <c r="E167" s="43"/>
      <c r="F167" s="43"/>
      <c r="G167" s="44"/>
    </row>
    <row r="168" spans="5:7" x14ac:dyDescent="0.15">
      <c r="E168" s="43"/>
      <c r="F168" s="43"/>
      <c r="G168" s="44"/>
    </row>
    <row r="169" spans="5:7" x14ac:dyDescent="0.15">
      <c r="E169" s="43"/>
      <c r="F169" s="43"/>
      <c r="G169" s="44"/>
    </row>
    <row r="170" spans="5:7" x14ac:dyDescent="0.15">
      <c r="E170" s="43"/>
      <c r="F170" s="43"/>
      <c r="G170" s="44"/>
    </row>
    <row r="171" spans="5:7" x14ac:dyDescent="0.15">
      <c r="E171" s="43"/>
      <c r="F171" s="43"/>
      <c r="G171" s="44"/>
    </row>
    <row r="172" spans="5:7" x14ac:dyDescent="0.15">
      <c r="E172" s="43"/>
      <c r="F172" s="43"/>
      <c r="G172" s="44"/>
    </row>
    <row r="173" spans="5:7" x14ac:dyDescent="0.15">
      <c r="E173" s="43"/>
      <c r="F173" s="43"/>
      <c r="G173" s="44"/>
    </row>
    <row r="174" spans="5:7" x14ac:dyDescent="0.15">
      <c r="E174" s="43"/>
      <c r="F174" s="43"/>
      <c r="G174" s="44"/>
    </row>
    <row r="175" spans="5:7" x14ac:dyDescent="0.15">
      <c r="E175" s="43"/>
      <c r="F175" s="43"/>
      <c r="G175" s="44"/>
    </row>
    <row r="176" spans="5:7" x14ac:dyDescent="0.15">
      <c r="E176" s="43"/>
      <c r="F176" s="43"/>
      <c r="G176" s="44"/>
    </row>
    <row r="177" spans="5:7" x14ac:dyDescent="0.15">
      <c r="E177" s="43"/>
      <c r="F177" s="43"/>
      <c r="G177" s="44"/>
    </row>
    <row r="178" spans="5:7" x14ac:dyDescent="0.15">
      <c r="E178" s="43"/>
      <c r="F178" s="43"/>
      <c r="G178" s="44"/>
    </row>
    <row r="179" spans="5:7" x14ac:dyDescent="0.15">
      <c r="E179" s="43"/>
      <c r="F179" s="43"/>
      <c r="G179" s="44"/>
    </row>
    <row r="180" spans="5:7" x14ac:dyDescent="0.15">
      <c r="E180" s="43"/>
      <c r="F180" s="43"/>
      <c r="G180" s="44"/>
    </row>
    <row r="181" spans="5:7" x14ac:dyDescent="0.15">
      <c r="E181" s="43"/>
      <c r="F181" s="43"/>
      <c r="G181" s="44"/>
    </row>
    <row r="182" spans="5:7" x14ac:dyDescent="0.15">
      <c r="E182" s="43"/>
      <c r="F182" s="43"/>
      <c r="G182" s="44"/>
    </row>
    <row r="183" spans="5:7" x14ac:dyDescent="0.15">
      <c r="E183" s="43"/>
      <c r="F183" s="43"/>
      <c r="G183" s="44"/>
    </row>
    <row r="184" spans="5:7" x14ac:dyDescent="0.15">
      <c r="E184" s="43"/>
      <c r="F184" s="43"/>
      <c r="G184" s="44"/>
    </row>
    <row r="185" spans="5:7" x14ac:dyDescent="0.15">
      <c r="E185" s="43"/>
      <c r="F185" s="43"/>
      <c r="G185" s="44"/>
    </row>
    <row r="186" spans="5:7" x14ac:dyDescent="0.15">
      <c r="E186" s="43"/>
      <c r="F186" s="43"/>
      <c r="G186" s="44"/>
    </row>
    <row r="187" spans="5:7" x14ac:dyDescent="0.15">
      <c r="E187" s="43"/>
      <c r="F187" s="43"/>
      <c r="G187" s="44"/>
    </row>
    <row r="188" spans="5:7" x14ac:dyDescent="0.15">
      <c r="E188" s="43"/>
      <c r="F188" s="43"/>
      <c r="G188" s="44"/>
    </row>
    <row r="189" spans="5:7" x14ac:dyDescent="0.15">
      <c r="E189" s="43"/>
      <c r="F189" s="43"/>
      <c r="G189" s="44"/>
    </row>
    <row r="190" spans="5:7" x14ac:dyDescent="0.15">
      <c r="E190" s="43"/>
      <c r="F190" s="43"/>
      <c r="G190" s="44"/>
    </row>
    <row r="191" spans="5:7" x14ac:dyDescent="0.15">
      <c r="E191" s="43"/>
      <c r="F191" s="43"/>
      <c r="G191" s="44"/>
    </row>
    <row r="192" spans="5:7" x14ac:dyDescent="0.15">
      <c r="E192" s="43"/>
      <c r="F192" s="43"/>
      <c r="G192" s="44"/>
    </row>
    <row r="193" spans="5:7" x14ac:dyDescent="0.15">
      <c r="E193" s="43"/>
      <c r="F193" s="43"/>
      <c r="G193" s="44"/>
    </row>
    <row r="194" spans="5:7" x14ac:dyDescent="0.15">
      <c r="E194" s="43"/>
      <c r="F194" s="43"/>
      <c r="G194" s="44"/>
    </row>
    <row r="195" spans="5:7" x14ac:dyDescent="0.15">
      <c r="E195" s="43"/>
      <c r="F195" s="43"/>
      <c r="G195" s="44"/>
    </row>
    <row r="196" spans="5:7" x14ac:dyDescent="0.15">
      <c r="E196" s="43"/>
      <c r="F196" s="43"/>
      <c r="G196" s="44"/>
    </row>
    <row r="197" spans="5:7" x14ac:dyDescent="0.15">
      <c r="E197" s="43"/>
      <c r="F197" s="43"/>
      <c r="G197" s="44"/>
    </row>
    <row r="198" spans="5:7" x14ac:dyDescent="0.15">
      <c r="E198" s="43"/>
      <c r="F198" s="43"/>
      <c r="G198" s="44"/>
    </row>
    <row r="199" spans="5:7" x14ac:dyDescent="0.15">
      <c r="E199" s="43"/>
      <c r="F199" s="43"/>
      <c r="G199" s="44"/>
    </row>
    <row r="200" spans="5:7" x14ac:dyDescent="0.15">
      <c r="E200" s="43"/>
      <c r="F200" s="43"/>
      <c r="G200" s="44"/>
    </row>
    <row r="201" spans="5:7" x14ac:dyDescent="0.15">
      <c r="E201" s="43"/>
      <c r="F201" s="43"/>
      <c r="G201" s="44"/>
    </row>
    <row r="202" spans="5:7" x14ac:dyDescent="0.15">
      <c r="E202" s="43"/>
      <c r="F202" s="43"/>
      <c r="G202" s="44"/>
    </row>
    <row r="203" spans="5:7" x14ac:dyDescent="0.15">
      <c r="E203" s="43"/>
      <c r="F203" s="43"/>
      <c r="G203" s="44"/>
    </row>
    <row r="204" spans="5:7" x14ac:dyDescent="0.15">
      <c r="E204" s="43"/>
      <c r="F204" s="43"/>
      <c r="G204" s="44"/>
    </row>
    <row r="205" spans="5:7" x14ac:dyDescent="0.15">
      <c r="E205" s="43"/>
      <c r="F205" s="43"/>
      <c r="G205" s="44"/>
    </row>
    <row r="206" spans="5:7" x14ac:dyDescent="0.15">
      <c r="E206" s="43"/>
      <c r="F206" s="43"/>
      <c r="G206" s="44"/>
    </row>
    <row r="207" spans="5:7" x14ac:dyDescent="0.15">
      <c r="E207" s="43"/>
      <c r="F207" s="43"/>
      <c r="G207" s="44"/>
    </row>
    <row r="208" spans="5:7" x14ac:dyDescent="0.15">
      <c r="E208" s="43"/>
      <c r="F208" s="43"/>
      <c r="G208" s="44"/>
    </row>
    <row r="209" spans="5:7" x14ac:dyDescent="0.15">
      <c r="E209" s="43"/>
      <c r="F209" s="43"/>
      <c r="G209" s="44"/>
    </row>
    <row r="210" spans="5:7" x14ac:dyDescent="0.15">
      <c r="E210" s="43"/>
      <c r="F210" s="43"/>
      <c r="G210" s="44"/>
    </row>
    <row r="211" spans="5:7" x14ac:dyDescent="0.15">
      <c r="E211" s="43"/>
      <c r="F211" s="43"/>
      <c r="G211" s="44"/>
    </row>
    <row r="212" spans="5:7" x14ac:dyDescent="0.15">
      <c r="E212" s="43"/>
      <c r="F212" s="43"/>
      <c r="G212" s="44"/>
    </row>
    <row r="213" spans="5:7" x14ac:dyDescent="0.15">
      <c r="E213" s="43"/>
      <c r="F213" s="43"/>
      <c r="G213" s="44"/>
    </row>
    <row r="214" spans="5:7" x14ac:dyDescent="0.15">
      <c r="E214" s="43"/>
      <c r="F214" s="43"/>
      <c r="G214" s="44"/>
    </row>
    <row r="215" spans="5:7" x14ac:dyDescent="0.15">
      <c r="E215" s="43"/>
      <c r="F215" s="43"/>
      <c r="G215" s="44"/>
    </row>
    <row r="216" spans="5:7" x14ac:dyDescent="0.15">
      <c r="E216" s="43"/>
      <c r="F216" s="43"/>
      <c r="G216" s="44"/>
    </row>
    <row r="217" spans="5:7" x14ac:dyDescent="0.15">
      <c r="E217" s="43"/>
      <c r="F217" s="43"/>
      <c r="G217" s="44"/>
    </row>
    <row r="218" spans="5:7" x14ac:dyDescent="0.15">
      <c r="E218" s="43"/>
      <c r="F218" s="43"/>
      <c r="G218" s="44"/>
    </row>
    <row r="219" spans="5:7" x14ac:dyDescent="0.15">
      <c r="E219" s="43"/>
      <c r="F219" s="43"/>
      <c r="G219" s="44"/>
    </row>
    <row r="220" spans="5:7" x14ac:dyDescent="0.15">
      <c r="E220" s="43"/>
      <c r="F220" s="43"/>
      <c r="G220" s="44"/>
    </row>
    <row r="221" spans="5:7" x14ac:dyDescent="0.15">
      <c r="E221" s="43"/>
      <c r="F221" s="43"/>
      <c r="G221" s="44"/>
    </row>
    <row r="222" spans="5:7" x14ac:dyDescent="0.15">
      <c r="E222" s="43"/>
      <c r="F222" s="43"/>
      <c r="G222" s="44"/>
    </row>
    <row r="223" spans="5:7" x14ac:dyDescent="0.15">
      <c r="E223" s="43"/>
      <c r="F223" s="43"/>
      <c r="G223" s="44"/>
    </row>
    <row r="224" spans="5:7" x14ac:dyDescent="0.15">
      <c r="E224" s="43"/>
      <c r="F224" s="43"/>
      <c r="G224" s="44"/>
    </row>
    <row r="225" spans="5:7" x14ac:dyDescent="0.15">
      <c r="E225" s="43"/>
      <c r="F225" s="43"/>
      <c r="G225" s="44"/>
    </row>
    <row r="226" spans="5:7" x14ac:dyDescent="0.15">
      <c r="E226" s="43"/>
      <c r="F226" s="43"/>
      <c r="G226" s="44"/>
    </row>
    <row r="227" spans="5:7" x14ac:dyDescent="0.15">
      <c r="E227" s="43"/>
      <c r="F227" s="43"/>
      <c r="G227" s="44"/>
    </row>
    <row r="228" spans="5:7" x14ac:dyDescent="0.15">
      <c r="E228" s="43"/>
      <c r="F228" s="43"/>
      <c r="G228" s="44"/>
    </row>
    <row r="229" spans="5:7" x14ac:dyDescent="0.15">
      <c r="E229" s="43"/>
      <c r="F229" s="43"/>
      <c r="G229" s="44"/>
    </row>
    <row r="230" spans="5:7" x14ac:dyDescent="0.15">
      <c r="E230" s="43"/>
      <c r="F230" s="43"/>
      <c r="G230" s="44"/>
    </row>
    <row r="231" spans="5:7" x14ac:dyDescent="0.15">
      <c r="E231" s="43"/>
      <c r="F231" s="43"/>
      <c r="G231" s="44"/>
    </row>
    <row r="232" spans="5:7" x14ac:dyDescent="0.15">
      <c r="E232" s="43"/>
      <c r="F232" s="43"/>
      <c r="G232" s="44"/>
    </row>
    <row r="233" spans="5:7" x14ac:dyDescent="0.15">
      <c r="E233" s="43"/>
      <c r="F233" s="43"/>
      <c r="G233" s="44"/>
    </row>
    <row r="234" spans="5:7" x14ac:dyDescent="0.15">
      <c r="E234" s="43"/>
      <c r="F234" s="43"/>
      <c r="G234" s="44"/>
    </row>
    <row r="235" spans="5:7" x14ac:dyDescent="0.15">
      <c r="E235" s="43"/>
      <c r="F235" s="43"/>
      <c r="G235" s="44"/>
    </row>
    <row r="236" spans="5:7" x14ac:dyDescent="0.15">
      <c r="E236" s="43"/>
      <c r="F236" s="43"/>
      <c r="G236" s="44"/>
    </row>
    <row r="237" spans="5:7" x14ac:dyDescent="0.15">
      <c r="E237" s="43"/>
      <c r="F237" s="43"/>
      <c r="G237" s="44"/>
    </row>
    <row r="238" spans="5:7" x14ac:dyDescent="0.15">
      <c r="E238" s="43"/>
      <c r="F238" s="43"/>
      <c r="G238" s="44"/>
    </row>
    <row r="239" spans="5:7" x14ac:dyDescent="0.15">
      <c r="E239" s="43"/>
      <c r="F239" s="43"/>
      <c r="G239" s="44"/>
    </row>
    <row r="240" spans="5:7" x14ac:dyDescent="0.15">
      <c r="E240" s="43"/>
      <c r="F240" s="43"/>
      <c r="G240" s="44"/>
    </row>
    <row r="241" spans="5:7" x14ac:dyDescent="0.15">
      <c r="E241" s="43"/>
      <c r="F241" s="43"/>
      <c r="G241" s="44"/>
    </row>
    <row r="242" spans="5:7" x14ac:dyDescent="0.15">
      <c r="E242" s="43"/>
      <c r="F242" s="43"/>
      <c r="G242" s="44"/>
    </row>
    <row r="243" spans="5:7" x14ac:dyDescent="0.15">
      <c r="E243" s="43"/>
      <c r="F243" s="43"/>
      <c r="G243" s="44"/>
    </row>
    <row r="244" spans="5:7" x14ac:dyDescent="0.15">
      <c r="E244" s="43"/>
      <c r="F244" s="43"/>
      <c r="G244" s="44"/>
    </row>
    <row r="245" spans="5:7" x14ac:dyDescent="0.15">
      <c r="E245" s="43"/>
      <c r="F245" s="43"/>
      <c r="G245" s="44"/>
    </row>
    <row r="246" spans="5:7" x14ac:dyDescent="0.15">
      <c r="E246" s="43"/>
      <c r="F246" s="43"/>
      <c r="G246" s="44"/>
    </row>
    <row r="247" spans="5:7" x14ac:dyDescent="0.15">
      <c r="E247" s="43"/>
      <c r="F247" s="43"/>
      <c r="G247" s="44"/>
    </row>
    <row r="248" spans="5:7" x14ac:dyDescent="0.15">
      <c r="E248" s="43"/>
      <c r="F248" s="43"/>
      <c r="G248" s="44"/>
    </row>
    <row r="249" spans="5:7" x14ac:dyDescent="0.15">
      <c r="E249" s="43"/>
      <c r="F249" s="43"/>
      <c r="G249" s="44"/>
    </row>
    <row r="250" spans="5:7" x14ac:dyDescent="0.15">
      <c r="E250" s="43"/>
      <c r="F250" s="43"/>
      <c r="G250" s="44"/>
    </row>
    <row r="251" spans="5:7" x14ac:dyDescent="0.15">
      <c r="E251" s="43"/>
      <c r="F251" s="43"/>
      <c r="G251" s="44"/>
    </row>
    <row r="252" spans="5:7" x14ac:dyDescent="0.15">
      <c r="E252" s="43"/>
      <c r="F252" s="43"/>
      <c r="G252" s="44"/>
    </row>
    <row r="253" spans="5:7" x14ac:dyDescent="0.15">
      <c r="E253" s="43"/>
      <c r="F253" s="43"/>
      <c r="G253" s="44"/>
    </row>
    <row r="254" spans="5:7" x14ac:dyDescent="0.15">
      <c r="E254" s="43"/>
      <c r="F254" s="43"/>
      <c r="G254" s="44"/>
    </row>
    <row r="255" spans="5:7" x14ac:dyDescent="0.15">
      <c r="E255" s="43"/>
      <c r="F255" s="43"/>
      <c r="G255" s="44"/>
    </row>
    <row r="256" spans="5:7" x14ac:dyDescent="0.15">
      <c r="E256" s="43"/>
      <c r="F256" s="43"/>
      <c r="G256" s="44"/>
    </row>
    <row r="257" spans="5:7" x14ac:dyDescent="0.15">
      <c r="E257" s="43"/>
      <c r="F257" s="43"/>
      <c r="G257" s="44"/>
    </row>
    <row r="258" spans="5:7" x14ac:dyDescent="0.15">
      <c r="E258" s="43"/>
      <c r="F258" s="43"/>
      <c r="G258" s="44"/>
    </row>
    <row r="259" spans="5:7" x14ac:dyDescent="0.15">
      <c r="E259" s="43"/>
      <c r="F259" s="43"/>
      <c r="G259" s="44"/>
    </row>
    <row r="260" spans="5:7" x14ac:dyDescent="0.15">
      <c r="E260" s="43"/>
      <c r="F260" s="43"/>
      <c r="G260" s="44"/>
    </row>
    <row r="261" spans="5:7" x14ac:dyDescent="0.15">
      <c r="E261" s="43"/>
      <c r="F261" s="43"/>
      <c r="G261" s="44"/>
    </row>
    <row r="262" spans="5:7" x14ac:dyDescent="0.15">
      <c r="E262" s="43"/>
      <c r="F262" s="43"/>
      <c r="G262" s="44"/>
    </row>
    <row r="263" spans="5:7" x14ac:dyDescent="0.15">
      <c r="E263" s="43"/>
      <c r="F263" s="43"/>
      <c r="G263" s="44"/>
    </row>
    <row r="264" spans="5:7" x14ac:dyDescent="0.15">
      <c r="E264" s="43"/>
      <c r="F264" s="43"/>
      <c r="G264" s="44"/>
    </row>
    <row r="265" spans="5:7" x14ac:dyDescent="0.15">
      <c r="E265" s="43"/>
      <c r="F265" s="43"/>
      <c r="G265" s="44"/>
    </row>
    <row r="266" spans="5:7" x14ac:dyDescent="0.15">
      <c r="E266" s="43"/>
      <c r="F266" s="43"/>
      <c r="G266" s="44"/>
    </row>
    <row r="267" spans="5:7" x14ac:dyDescent="0.15">
      <c r="E267" s="43"/>
      <c r="F267" s="43"/>
      <c r="G267" s="44"/>
    </row>
    <row r="268" spans="5:7" x14ac:dyDescent="0.15">
      <c r="E268" s="43"/>
      <c r="F268" s="43"/>
      <c r="G268" s="44"/>
    </row>
    <row r="269" spans="5:7" x14ac:dyDescent="0.15">
      <c r="E269" s="43"/>
      <c r="F269" s="43"/>
      <c r="G269" s="44"/>
    </row>
    <row r="270" spans="5:7" x14ac:dyDescent="0.15">
      <c r="E270" s="43"/>
      <c r="F270" s="43"/>
      <c r="G270" s="44"/>
    </row>
    <row r="271" spans="5:7" x14ac:dyDescent="0.15">
      <c r="E271" s="43"/>
      <c r="F271" s="43"/>
      <c r="G271" s="44"/>
    </row>
    <row r="272" spans="5:7" x14ac:dyDescent="0.15">
      <c r="E272" s="43"/>
      <c r="F272" s="43"/>
      <c r="G272" s="44"/>
    </row>
    <row r="273" spans="5:7" x14ac:dyDescent="0.15">
      <c r="E273" s="43"/>
      <c r="F273" s="43"/>
      <c r="G273" s="44"/>
    </row>
    <row r="274" spans="5:7" x14ac:dyDescent="0.15">
      <c r="E274" s="43"/>
      <c r="F274" s="43"/>
      <c r="G274" s="44"/>
    </row>
    <row r="275" spans="5:7" x14ac:dyDescent="0.15">
      <c r="E275" s="43"/>
      <c r="F275" s="43"/>
      <c r="G275" s="44"/>
    </row>
    <row r="276" spans="5:7" x14ac:dyDescent="0.15">
      <c r="E276" s="43"/>
      <c r="F276" s="43"/>
      <c r="G276" s="44"/>
    </row>
    <row r="277" spans="5:7" x14ac:dyDescent="0.15">
      <c r="E277" s="43"/>
      <c r="F277" s="43"/>
      <c r="G277" s="44"/>
    </row>
    <row r="278" spans="5:7" x14ac:dyDescent="0.15">
      <c r="E278" s="43"/>
      <c r="F278" s="43"/>
      <c r="G278" s="44"/>
    </row>
    <row r="279" spans="5:7" x14ac:dyDescent="0.15">
      <c r="E279" s="43"/>
      <c r="F279" s="43"/>
      <c r="G279" s="44"/>
    </row>
    <row r="280" spans="5:7" x14ac:dyDescent="0.15">
      <c r="E280" s="43"/>
      <c r="F280" s="43"/>
      <c r="G280" s="44"/>
    </row>
    <row r="281" spans="5:7" x14ac:dyDescent="0.15">
      <c r="E281" s="43"/>
      <c r="F281" s="43"/>
      <c r="G281" s="44"/>
    </row>
    <row r="282" spans="5:7" x14ac:dyDescent="0.15">
      <c r="E282" s="43"/>
      <c r="F282" s="43"/>
      <c r="G282" s="44"/>
    </row>
    <row r="283" spans="5:7" x14ac:dyDescent="0.15">
      <c r="E283" s="43"/>
      <c r="F283" s="43"/>
      <c r="G283" s="44"/>
    </row>
    <row r="284" spans="5:7" x14ac:dyDescent="0.15">
      <c r="E284" s="43"/>
      <c r="F284" s="43"/>
      <c r="G284" s="44"/>
    </row>
    <row r="285" spans="5:7" x14ac:dyDescent="0.15">
      <c r="E285" s="43"/>
      <c r="F285" s="43"/>
      <c r="G285" s="44"/>
    </row>
    <row r="286" spans="5:7" x14ac:dyDescent="0.15">
      <c r="E286" s="43"/>
      <c r="F286" s="43"/>
      <c r="G286" s="44"/>
    </row>
    <row r="287" spans="5:7" x14ac:dyDescent="0.15">
      <c r="E287" s="43"/>
      <c r="F287" s="43"/>
      <c r="G287" s="44"/>
    </row>
    <row r="288" spans="5:7" x14ac:dyDescent="0.15">
      <c r="E288" s="43"/>
      <c r="F288" s="43"/>
      <c r="G288" s="44"/>
    </row>
    <row r="289" spans="5:7" x14ac:dyDescent="0.15">
      <c r="E289" s="43"/>
      <c r="F289" s="43"/>
      <c r="G289" s="44"/>
    </row>
    <row r="290" spans="5:7" x14ac:dyDescent="0.15">
      <c r="E290" s="43"/>
      <c r="F290" s="43"/>
      <c r="G290" s="44"/>
    </row>
    <row r="291" spans="5:7" x14ac:dyDescent="0.15">
      <c r="E291" s="43"/>
      <c r="F291" s="43"/>
      <c r="G291" s="44"/>
    </row>
    <row r="292" spans="5:7" x14ac:dyDescent="0.15">
      <c r="E292" s="43"/>
      <c r="F292" s="43"/>
      <c r="G292" s="44"/>
    </row>
    <row r="293" spans="5:7" x14ac:dyDescent="0.15">
      <c r="E293" s="43"/>
      <c r="F293" s="43"/>
      <c r="G293" s="44"/>
    </row>
    <row r="294" spans="5:7" x14ac:dyDescent="0.15">
      <c r="E294" s="43"/>
      <c r="F294" s="43"/>
      <c r="G294" s="44"/>
    </row>
    <row r="295" spans="5:7" x14ac:dyDescent="0.15">
      <c r="E295" s="43"/>
      <c r="F295" s="43"/>
      <c r="G295" s="44"/>
    </row>
    <row r="296" spans="5:7" x14ac:dyDescent="0.15">
      <c r="E296" s="43"/>
      <c r="F296" s="43"/>
      <c r="G296" s="44"/>
    </row>
    <row r="297" spans="5:7" x14ac:dyDescent="0.15">
      <c r="E297" s="43"/>
      <c r="F297" s="43"/>
      <c r="G297" s="44"/>
    </row>
    <row r="298" spans="5:7" x14ac:dyDescent="0.15">
      <c r="E298" s="43"/>
      <c r="F298" s="43"/>
      <c r="G298" s="44"/>
    </row>
    <row r="299" spans="5:7" x14ac:dyDescent="0.15">
      <c r="E299" s="43"/>
      <c r="F299" s="43"/>
      <c r="G299" s="44"/>
    </row>
    <row r="300" spans="5:7" x14ac:dyDescent="0.15">
      <c r="E300" s="43"/>
      <c r="F300" s="43"/>
      <c r="G300" s="44"/>
    </row>
    <row r="301" spans="5:7" x14ac:dyDescent="0.15">
      <c r="E301" s="43"/>
      <c r="F301" s="43"/>
      <c r="G301" s="44"/>
    </row>
    <row r="302" spans="5:7" x14ac:dyDescent="0.15">
      <c r="E302" s="43"/>
      <c r="F302" s="43"/>
      <c r="G302" s="44"/>
    </row>
    <row r="303" spans="5:7" x14ac:dyDescent="0.15">
      <c r="E303" s="43"/>
      <c r="F303" s="43"/>
      <c r="G303" s="44"/>
    </row>
    <row r="304" spans="5:7" x14ac:dyDescent="0.15">
      <c r="E304" s="43"/>
      <c r="F304" s="43"/>
      <c r="G304" s="44"/>
    </row>
    <row r="305" spans="5:7" x14ac:dyDescent="0.15">
      <c r="E305" s="43"/>
      <c r="F305" s="43"/>
      <c r="G305" s="44"/>
    </row>
    <row r="306" spans="5:7" x14ac:dyDescent="0.15">
      <c r="E306" s="43"/>
      <c r="F306" s="43"/>
      <c r="G306" s="44"/>
    </row>
    <row r="307" spans="5:7" x14ac:dyDescent="0.15">
      <c r="E307" s="43"/>
      <c r="F307" s="43"/>
      <c r="G307" s="44"/>
    </row>
    <row r="308" spans="5:7" x14ac:dyDescent="0.15">
      <c r="E308" s="43"/>
      <c r="F308" s="43"/>
      <c r="G308" s="44"/>
    </row>
    <row r="309" spans="5:7" x14ac:dyDescent="0.15">
      <c r="E309" s="43"/>
      <c r="F309" s="43"/>
      <c r="G309" s="44"/>
    </row>
    <row r="310" spans="5:7" x14ac:dyDescent="0.15">
      <c r="E310" s="43"/>
      <c r="F310" s="43"/>
      <c r="G310" s="44"/>
    </row>
    <row r="311" spans="5:7" x14ac:dyDescent="0.15">
      <c r="E311" s="43"/>
      <c r="F311" s="43"/>
      <c r="G311" s="44"/>
    </row>
    <row r="312" spans="5:7" x14ac:dyDescent="0.15">
      <c r="E312" s="43"/>
      <c r="F312" s="43"/>
      <c r="G312" s="44"/>
    </row>
    <row r="313" spans="5:7" x14ac:dyDescent="0.15">
      <c r="E313" s="43"/>
      <c r="F313" s="43"/>
      <c r="G313" s="44"/>
    </row>
    <row r="314" spans="5:7" x14ac:dyDescent="0.15">
      <c r="E314" s="43"/>
      <c r="F314" s="43"/>
      <c r="G314" s="44"/>
    </row>
    <row r="315" spans="5:7" x14ac:dyDescent="0.15">
      <c r="E315" s="43"/>
      <c r="F315" s="43"/>
      <c r="G315" s="44"/>
    </row>
    <row r="316" spans="5:7" x14ac:dyDescent="0.15">
      <c r="E316" s="43"/>
      <c r="F316" s="43"/>
      <c r="G316" s="44"/>
    </row>
  </sheetData>
  <mergeCells count="24">
    <mergeCell ref="A102:A105"/>
    <mergeCell ref="B103:B105"/>
    <mergeCell ref="B98:C98"/>
    <mergeCell ref="B102:C102"/>
    <mergeCell ref="A3:O3"/>
    <mergeCell ref="G4:O5"/>
    <mergeCell ref="B7:C7"/>
    <mergeCell ref="A98:A101"/>
    <mergeCell ref="B99:B101"/>
    <mergeCell ref="B95:C95"/>
    <mergeCell ref="B96:B97"/>
    <mergeCell ref="A95:A97"/>
    <mergeCell ref="F4:F5"/>
    <mergeCell ref="D4:D5"/>
    <mergeCell ref="E4:E5"/>
    <mergeCell ref="B92:C92"/>
    <mergeCell ref="A92:A94"/>
    <mergeCell ref="B93:B94"/>
    <mergeCell ref="A4:C4"/>
    <mergeCell ref="C66:C74"/>
    <mergeCell ref="A6:C6"/>
    <mergeCell ref="C86:C91"/>
    <mergeCell ref="B65:B91"/>
    <mergeCell ref="C80:C8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총괄표</vt:lpstr>
      <vt:lpstr>세입명세서</vt:lpstr>
      <vt:lpstr>세출명세서</vt:lpstr>
      <vt:lpstr>세출명세서!Print_Area</vt:lpstr>
      <vt:lpstr>세입명세서!Print_Titles</vt:lpstr>
      <vt:lpstr>세출명세서!Print_Titles</vt:lpstr>
    </vt:vector>
  </TitlesOfParts>
  <Company>금곡복지관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2022-02-08T00:53:42Z</cp:lastPrinted>
  <dcterms:created xsi:type="dcterms:W3CDTF">2007-12-21T05:07:03Z</dcterms:created>
  <dcterms:modified xsi:type="dcterms:W3CDTF">2022-02-15T01:35:08Z</dcterms:modified>
</cp:coreProperties>
</file>