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710" yWindow="1050" windowWidth="21150" windowHeight="14550"/>
  </bookViews>
  <sheets>
    <sheet name="총괄표" sheetId="1" r:id="rId1"/>
    <sheet name="세입명세서" sheetId="2" r:id="rId2"/>
    <sheet name="세출명세서" sheetId="3" r:id="rId3"/>
  </sheets>
  <definedNames>
    <definedName name="_xlnm.Print_Area" localSheetId="2">세출명세서!$A$1:$O$114</definedName>
    <definedName name="_xlnm.Print_Titles" localSheetId="1">세입명세서!$2:$4</definedName>
    <definedName name="_xlnm.Print_Titles" localSheetId="2">세출명세서!$3:$5</definedName>
  </definedNames>
  <calcPr calcId="144525"/>
</workbook>
</file>

<file path=xl/calcChain.xml><?xml version="1.0" encoding="utf-8"?>
<calcChain xmlns="http://schemas.openxmlformats.org/spreadsheetml/2006/main">
  <c r="I10" i="1" l="1"/>
  <c r="E101" i="3"/>
  <c r="E102" i="3"/>
  <c r="O101" i="3"/>
  <c r="O102" i="3"/>
  <c r="O61" i="3" l="1"/>
  <c r="O59" i="3"/>
  <c r="O54" i="3"/>
  <c r="O53" i="3"/>
  <c r="O52" i="3"/>
  <c r="D8" i="3"/>
  <c r="E8" i="3"/>
  <c r="O12" i="3"/>
  <c r="O23" i="3" l="1"/>
  <c r="O22" i="3"/>
  <c r="O21" i="3"/>
  <c r="O20" i="3"/>
  <c r="O19" i="3"/>
  <c r="F18" i="3"/>
  <c r="F24" i="3"/>
  <c r="O24" i="3"/>
  <c r="O14" i="3"/>
  <c r="O13" i="3"/>
  <c r="O11" i="3"/>
  <c r="O10" i="3"/>
  <c r="O9" i="3" l="1"/>
  <c r="O18" i="3"/>
  <c r="M43" i="2"/>
  <c r="M44" i="2"/>
  <c r="M46" i="2" l="1"/>
  <c r="M45" i="2"/>
  <c r="J18" i="1" l="1"/>
  <c r="F13" i="2" l="1"/>
  <c r="D70" i="3"/>
  <c r="F9" i="2" l="1"/>
  <c r="E70" i="3" l="1"/>
  <c r="M15" i="2"/>
  <c r="O100" i="3"/>
  <c r="O99" i="3"/>
  <c r="O98" i="3"/>
  <c r="F96" i="3"/>
  <c r="O94" i="3"/>
  <c r="E15" i="2"/>
  <c r="F18" i="2"/>
  <c r="O96" i="3" l="1"/>
  <c r="O84" i="3" l="1"/>
  <c r="E108" i="3" l="1"/>
  <c r="D108" i="3" l="1"/>
  <c r="D34" i="2"/>
  <c r="D33" i="2" s="1"/>
  <c r="O109" i="3" l="1"/>
  <c r="F109" i="3"/>
  <c r="F19" i="2" l="1"/>
  <c r="F17" i="2"/>
  <c r="F16" i="2"/>
  <c r="O27" i="3"/>
  <c r="O45" i="3"/>
  <c r="O46" i="3"/>
  <c r="O47" i="3"/>
  <c r="O48" i="3"/>
  <c r="O44" i="3"/>
  <c r="F80" i="3"/>
  <c r="O80" i="3"/>
  <c r="F84" i="3"/>
  <c r="E10" i="1"/>
  <c r="M13" i="2"/>
  <c r="M7" i="2" s="1"/>
  <c r="D7" i="2" l="1"/>
  <c r="E7" i="2"/>
  <c r="M42" i="2"/>
  <c r="D15" i="2" l="1"/>
  <c r="M24" i="2" l="1"/>
  <c r="M6" i="2" l="1"/>
  <c r="F8" i="2"/>
  <c r="E6" i="2"/>
  <c r="D6" i="2"/>
  <c r="F6" i="2" l="1"/>
  <c r="F7" i="2"/>
  <c r="D21" i="2"/>
  <c r="D20" i="2" s="1"/>
  <c r="E64" i="3" l="1"/>
  <c r="E63" i="3" s="1"/>
  <c r="O71" i="3" l="1"/>
  <c r="E34" i="2"/>
  <c r="E33" i="2" s="1"/>
  <c r="M41" i="2"/>
  <c r="M39" i="2"/>
  <c r="O30" i="3"/>
  <c r="O29" i="3" s="1"/>
  <c r="O8" i="3" s="1"/>
  <c r="D102" i="3"/>
  <c r="D101" i="3" s="1"/>
  <c r="D107" i="3"/>
  <c r="D14" i="2"/>
  <c r="C9" i="1"/>
  <c r="F89" i="3"/>
  <c r="O93" i="3"/>
  <c r="O92" i="3"/>
  <c r="O91" i="3"/>
  <c r="O95" i="3"/>
  <c r="F15" i="2"/>
  <c r="O89" i="3" l="1"/>
  <c r="O70" i="3" s="1"/>
  <c r="E14" i="2" l="1"/>
  <c r="E107" i="3" l="1"/>
  <c r="O36" i="3" l="1"/>
  <c r="O38" i="3"/>
  <c r="D112" i="3"/>
  <c r="D111" i="3" s="1"/>
  <c r="D105" i="3"/>
  <c r="D104" i="3" s="1"/>
  <c r="D69" i="3"/>
  <c r="D64" i="3"/>
  <c r="D63" i="3"/>
  <c r="F63" i="3" s="1"/>
  <c r="D39" i="3"/>
  <c r="D31" i="3"/>
  <c r="D7" i="3" l="1"/>
  <c r="D6" i="3" s="1"/>
  <c r="D49" i="2"/>
  <c r="D48" i="2" s="1"/>
  <c r="D30" i="2"/>
  <c r="D29" i="2" s="1"/>
  <c r="F14" i="2"/>
  <c r="D5" i="2" l="1"/>
  <c r="F40" i="3"/>
  <c r="F42" i="3"/>
  <c r="I9" i="1"/>
  <c r="E39" i="3" l="1"/>
  <c r="J16" i="1" l="1"/>
  <c r="H9" i="1"/>
  <c r="J9" i="1" s="1"/>
  <c r="F103" i="3" l="1"/>
  <c r="F102" i="3"/>
  <c r="F101" i="3"/>
  <c r="O103" i="3"/>
  <c r="E21" i="2" l="1"/>
  <c r="M25" i="2"/>
  <c r="D9" i="1" l="1"/>
  <c r="E9" i="1" s="1"/>
  <c r="E20" i="2" l="1"/>
  <c r="F8" i="3" l="1"/>
  <c r="M14" i="2"/>
  <c r="F9" i="3" l="1"/>
  <c r="E105" i="3" l="1"/>
  <c r="E104" i="3" s="1"/>
  <c r="E69" i="3"/>
  <c r="J11" i="1" l="1"/>
  <c r="J17" i="1"/>
  <c r="E15" i="1"/>
  <c r="E49" i="2"/>
  <c r="E48" i="2" s="1"/>
  <c r="E112" i="3" l="1"/>
  <c r="E111" i="3" s="1"/>
  <c r="M50" i="2"/>
  <c r="O105" i="3"/>
  <c r="O104" i="3" s="1"/>
  <c r="F106" i="3"/>
  <c r="F105" i="3"/>
  <c r="F104" i="3"/>
  <c r="O110" i="3"/>
  <c r="F113" i="3"/>
  <c r="F114" i="3"/>
  <c r="O114" i="3"/>
  <c r="O113" i="3"/>
  <c r="O108" i="3" l="1"/>
  <c r="O107" i="3" s="1"/>
  <c r="F112" i="3"/>
  <c r="F111" i="3" s="1"/>
  <c r="O112" i="3"/>
  <c r="O111" i="3" s="1"/>
  <c r="E30" i="2"/>
  <c r="F30" i="2" s="1"/>
  <c r="F32" i="2"/>
  <c r="M29" i="2"/>
  <c r="F51" i="2"/>
  <c r="M38" i="2"/>
  <c r="M47" i="2"/>
  <c r="M51" i="2"/>
  <c r="E29" i="2" l="1"/>
  <c r="E5" i="2" s="1"/>
  <c r="M49" i="2"/>
  <c r="F29" i="2" l="1"/>
  <c r="O37" i="3"/>
  <c r="F49" i="2" l="1"/>
  <c r="J10" i="1" l="1"/>
  <c r="F34" i="2" l="1"/>
  <c r="F108" i="3"/>
  <c r="F107" i="3" s="1"/>
  <c r="F20" i="2"/>
  <c r="F27" i="2"/>
  <c r="F69" i="3"/>
  <c r="F39" i="3" l="1"/>
  <c r="F21" i="2" l="1"/>
  <c r="F64" i="3" l="1"/>
  <c r="F70" i="3" l="1"/>
  <c r="E31" i="3"/>
  <c r="E7" i="3" s="1"/>
  <c r="E6" i="3" s="1"/>
  <c r="F7" i="3" l="1"/>
  <c r="F50" i="2"/>
  <c r="F27" i="3" l="1"/>
  <c r="F26" i="2"/>
  <c r="F49" i="3" l="1"/>
  <c r="F67" i="3" l="1"/>
  <c r="F65" i="3"/>
  <c r="F35" i="2" l="1"/>
  <c r="F22" i="2" l="1"/>
  <c r="E14" i="1"/>
  <c r="E12" i="1"/>
  <c r="E13" i="1" l="1"/>
  <c r="F48" i="2"/>
  <c r="F33" i="2"/>
  <c r="F29" i="3" l="1"/>
  <c r="F71" i="3" l="1"/>
  <c r="F6" i="3" l="1"/>
  <c r="F5" i="2"/>
  <c r="F32" i="3"/>
  <c r="J12" i="1"/>
  <c r="J13" i="1"/>
  <c r="J14" i="1"/>
  <c r="J15" i="1"/>
  <c r="J19" i="1"/>
  <c r="E11" i="1"/>
  <c r="M36" i="2" l="1"/>
  <c r="F34" i="3" l="1"/>
  <c r="F31" i="3" s="1"/>
  <c r="F56" i="3"/>
  <c r="F66" i="3"/>
  <c r="M23" i="2" l="1"/>
  <c r="M22" i="2" l="1"/>
  <c r="M21" i="2" s="1"/>
  <c r="O69" i="3" l="1"/>
  <c r="M28" i="2"/>
  <c r="M26" i="2" s="1"/>
  <c r="M20" i="2" s="1"/>
  <c r="M48" i="2"/>
  <c r="M40" i="2"/>
  <c r="M37" i="2"/>
  <c r="M35" i="2" l="1"/>
  <c r="M34" i="2"/>
  <c r="M33" i="2" s="1"/>
  <c r="M5" i="2" s="1"/>
  <c r="O66" i="3"/>
  <c r="O65" i="3" l="1"/>
  <c r="O68" i="3"/>
  <c r="O64" i="3" s="1"/>
  <c r="O62" i="3"/>
  <c r="O60" i="3"/>
  <c r="O58" i="3"/>
  <c r="O55" i="3"/>
  <c r="O51" i="3"/>
  <c r="O34" i="3"/>
  <c r="O33" i="3"/>
  <c r="O32" i="3" s="1"/>
  <c r="O41" i="3"/>
  <c r="O40" i="3" s="1"/>
  <c r="O56" i="3" l="1"/>
  <c r="O49" i="3"/>
  <c r="O42" i="3"/>
  <c r="O31" i="3"/>
  <c r="O67" i="3"/>
  <c r="O63" i="3" s="1"/>
  <c r="O39" i="3" l="1"/>
  <c r="O7" i="3" l="1"/>
  <c r="O6" i="3" s="1"/>
</calcChain>
</file>

<file path=xl/sharedStrings.xml><?xml version="1.0" encoding="utf-8"?>
<sst xmlns="http://schemas.openxmlformats.org/spreadsheetml/2006/main" count="479" uniqueCount="253">
  <si>
    <t>관</t>
    <phoneticPr fontId="1" type="noConversion"/>
  </si>
  <si>
    <t>항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</si>
  <si>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</si>
  <si>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</si>
  <si>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</si>
  <si>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</si>
  <si>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</si>
  <si>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</si>
  <si>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</si>
  <si>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</si>
  <si>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</si>
  <si>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</si>
  <si>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</si>
  <si>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</si>
  <si>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</si>
  <si>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</si>
  <si>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</si>
  <si>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</si>
  <si>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</si>
  <si>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</si>
  <si>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</si>
  <si>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</si>
  <si>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</si>
  <si>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</si>
  <si>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</si>
  <si>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</si>
  <si>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</si>
  <si>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</si>
  <si>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총   계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</si>
  <si>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</si>
  <si>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</si>
  <si>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</si>
  <si>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</si>
  <si>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</si>
  <si>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</si>
  <si>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</si>
  <si>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</si>
  <si>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</si>
  <si>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</si>
  <si>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</si>
  <si>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</si>
  <si>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</si>
  <si>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</si>
  <si>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</si>
  <si>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</si>
  <si>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</si>
  <si>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</si>
  <si>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</si>
  <si>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</si>
  <si>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</si>
  <si>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</si>
  <si>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</si>
  <si>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</si>
  <si>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</si>
  <si>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</si>
  <si>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</si>
  <si>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</si>
  <si>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</si>
  <si>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</si>
  <si>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</si>
  <si>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</si>
  <si>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</si>
  <si>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</si>
  <si>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</si>
  <si>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</si>
  <si>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=</t>
    <phoneticPr fontId="1" type="noConversion"/>
  </si>
  <si>
    <t>후원자 비지정후원금</t>
    <phoneticPr fontId="1" type="noConversion"/>
  </si>
  <si>
    <t>교통카드충전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</si>
  <si>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</si>
  <si>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</si>
  <si>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</si>
  <si>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</si>
  <si>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</si>
  <si>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</si>
  <si>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</si>
  <si>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</si>
  <si>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이   월   금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</si>
  <si>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</si>
  <si>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</si>
  <si>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</si>
  <si>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</si>
  <si>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</si>
  <si>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</si>
  <si>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 xml:space="preserve"> 출장여비</t>
    <phoneticPr fontId="1" type="noConversion"/>
  </si>
  <si>
    <t>증감</t>
    <phoneticPr fontId="1" type="noConversion"/>
  </si>
  <si>
    <t>월</t>
    <phoneticPr fontId="1" type="noConversion"/>
  </si>
  <si>
    <t xml:space="preserve"> 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</si>
  <si>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</si>
  <si>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</si>
  <si>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</si>
  <si>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 </t>
    <phoneticPr fontId="1" type="noConversion"/>
  </si>
  <si>
    <t>일반사업비</t>
    <phoneticPr fontId="1" type="noConversion"/>
  </si>
  <si>
    <t xml:space="preserve"> 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</si>
  <si>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</si>
  <si>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</si>
  <si>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</si>
  <si>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</si>
  <si>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</si>
  <si>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</si>
  <si>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</si>
  <si>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</si>
  <si>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</si>
  <si>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</si>
  <si>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</si>
  <si>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</si>
  <si>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</si>
  <si>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*</t>
    <phoneticPr fontId="1" type="noConversion"/>
  </si>
  <si>
    <t>=</t>
    <phoneticPr fontId="1" type="noConversion"/>
  </si>
  <si>
    <t>소계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</si>
  <si>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</si>
  <si>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</si>
  <si>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</si>
  <si>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>비지정후원금</t>
    <phoneticPr fontId="1" type="noConversion"/>
  </si>
  <si>
    <t>소계</t>
    <phoneticPr fontId="1" type="noConversion"/>
  </si>
  <si>
    <t>회원사업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</si>
  <si>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</si>
  <si>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</si>
  <si>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</si>
  <si>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>기타잡수입</t>
    <phoneticPr fontId="1" type="noConversion"/>
  </si>
  <si>
    <t>이월금(대안가족보조금)</t>
    <phoneticPr fontId="1" type="noConversion"/>
  </si>
  <si>
    <t>차입금</t>
    <phoneticPr fontId="1" type="noConversion"/>
  </si>
  <si>
    <t>차입금</t>
    <phoneticPr fontId="1" type="noConversion"/>
  </si>
  <si>
    <t>기타차입금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</si>
  <si>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</si>
  <si>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</si>
  <si>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</si>
  <si>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예비비</t>
    <phoneticPr fontId="1" type="noConversion"/>
  </si>
  <si>
    <t>반환금</t>
    <phoneticPr fontId="1" type="noConversion"/>
  </si>
  <si>
    <t>1</t>
    <phoneticPr fontId="1" type="noConversion"/>
  </si>
  <si>
    <t>상환금</t>
    <phoneticPr fontId="1" type="noConversion"/>
  </si>
  <si>
    <t>계</t>
    <phoneticPr fontId="1" type="noConversion"/>
  </si>
  <si>
    <t>부채상환금</t>
    <phoneticPr fontId="1" type="noConversion"/>
  </si>
  <si>
    <t>상환금</t>
    <phoneticPr fontId="1" type="noConversion"/>
  </si>
  <si>
    <t>차   입   금</t>
    <phoneticPr fontId="1" type="noConversion"/>
  </si>
  <si>
    <t xml:space="preserve"> </t>
    <phoneticPr fontId="1" type="noConversion"/>
  </si>
  <si>
    <t>상   환   금</t>
    <phoneticPr fontId="1" type="noConversion"/>
  </si>
  <si>
    <t>*</t>
    <phoneticPr fontId="1" type="noConversion"/>
  </si>
  <si>
    <t>=</t>
    <phoneticPr fontId="1" type="noConversion"/>
  </si>
  <si>
    <t>예비비 
및 기타</t>
    <phoneticPr fontId="1" type="noConversion"/>
  </si>
  <si>
    <t>(시민이 운영하는 복지법인 우리마을)</t>
    <phoneticPr fontId="1" type="noConversion"/>
  </si>
  <si>
    <t>소규모마을공동시설골목빨래방운영비</t>
    <phoneticPr fontId="1" type="noConversion"/>
  </si>
  <si>
    <t xml:space="preserve">전출금 </t>
    <phoneticPr fontId="1" type="noConversion"/>
  </si>
  <si>
    <t>계</t>
    <phoneticPr fontId="1" type="noConversion"/>
  </si>
  <si>
    <t>전출금</t>
    <phoneticPr fontId="1" type="noConversion"/>
  </si>
  <si>
    <t>소계</t>
    <phoneticPr fontId="1" type="noConversion"/>
  </si>
  <si>
    <t>남구종합사회복지관 전출금</t>
    <phoneticPr fontId="1" type="noConversion"/>
  </si>
  <si>
    <t>*</t>
    <phoneticPr fontId="1" type="noConversion"/>
  </si>
  <si>
    <t>1</t>
    <phoneticPr fontId="1" type="noConversion"/>
  </si>
  <si>
    <t>년</t>
    <phoneticPr fontId="1" type="noConversion"/>
  </si>
  <si>
    <t>=</t>
    <phoneticPr fontId="1" type="noConversion"/>
  </si>
  <si>
    <t>이월금(잡수입)</t>
    <phoneticPr fontId="1" type="noConversion"/>
  </si>
  <si>
    <t>전   출   금</t>
    <phoneticPr fontId="1" type="noConversion"/>
  </si>
  <si>
    <t>전   출   금</t>
    <phoneticPr fontId="1" type="noConversion"/>
  </si>
  <si>
    <t>모델 확산 및 평가</t>
    <phoneticPr fontId="1" type="noConversion"/>
  </si>
  <si>
    <t>정기후원</t>
    <phoneticPr fontId="1" type="noConversion"/>
  </si>
  <si>
    <t>소모품비</t>
    <phoneticPr fontId="1" type="noConversion"/>
  </si>
  <si>
    <t>고령자 대안가족 자활공동체</t>
    <phoneticPr fontId="1" type="noConversion"/>
  </si>
  <si>
    <t>○ 고령자 대안가족 자활공동체</t>
    <phoneticPr fontId="1" type="noConversion"/>
  </si>
  <si>
    <t>역량강화</t>
    <phoneticPr fontId="1" type="noConversion"/>
  </si>
  <si>
    <t>소규모마을공동시설 골목빨래방</t>
    <phoneticPr fontId="1" type="noConversion"/>
  </si>
  <si>
    <t>○ 소규모마을공동시설골목빨래방</t>
    <phoneticPr fontId="1" type="noConversion"/>
  </si>
  <si>
    <t>조직 역량강화</t>
    <phoneticPr fontId="1" type="noConversion"/>
  </si>
  <si>
    <t>법인 홈페이지 운영</t>
    <phoneticPr fontId="1" type="noConversion"/>
  </si>
  <si>
    <t>○ 조직 역량강화</t>
    <phoneticPr fontId="1" type="noConversion"/>
  </si>
  <si>
    <t>CMS 관리</t>
    <phoneticPr fontId="1" type="noConversion"/>
  </si>
  <si>
    <r>
      <t>1.</t>
    </r>
    <r>
      <rPr>
        <b/>
        <sz val="14"/>
        <rFont val="굴림체"/>
        <family val="3"/>
        <charset val="129"/>
      </rPr>
      <t xml:space="preserve"> 총괄표</t>
    </r>
    <phoneticPr fontId="1" type="noConversion"/>
  </si>
  <si>
    <t>2. 세입명세서</t>
    <phoneticPr fontId="1" type="noConversion"/>
  </si>
  <si>
    <t>3. 세출명세서</t>
    <phoneticPr fontId="1" type="noConversion"/>
  </si>
  <si>
    <t>다과비</t>
    <phoneticPr fontId="1" type="noConversion"/>
  </si>
  <si>
    <t>소       계</t>
    <phoneticPr fontId="1" type="noConversion"/>
  </si>
  <si>
    <t>시군구보조금</t>
    <phoneticPr fontId="1" type="noConversion"/>
  </si>
  <si>
    <t>전년도 이월금</t>
    <phoneticPr fontId="1" type="noConversion"/>
  </si>
  <si>
    <t>산출기초(단위:원)</t>
    <phoneticPr fontId="1" type="noConversion"/>
  </si>
  <si>
    <t>계</t>
    <phoneticPr fontId="1" type="noConversion"/>
  </si>
  <si>
    <t>예비비및기타</t>
  </si>
  <si>
    <t>예비비및기타</t>
    <phoneticPr fontId="1" type="noConversion"/>
  </si>
  <si>
    <t>고령자 대안가족 자활공동체</t>
    <phoneticPr fontId="1" type="noConversion"/>
  </si>
  <si>
    <t>기업 및 단체후원</t>
    <phoneticPr fontId="1" type="noConversion"/>
  </si>
  <si>
    <t>남구종합사회복지관 시설전출금</t>
    <phoneticPr fontId="1" type="noConversion"/>
  </si>
  <si>
    <t>시도보조금</t>
    <phoneticPr fontId="1" type="noConversion"/>
  </si>
  <si>
    <t>사업수입</t>
    <phoneticPr fontId="1" type="noConversion"/>
  </si>
  <si>
    <t>소규모마을공동시설골목빨래방사업수입</t>
    <phoneticPr fontId="1" type="noConversion"/>
  </si>
  <si>
    <t>소규모마을공동시설골목빨래방사업수입</t>
    <phoneticPr fontId="1" type="noConversion"/>
  </si>
  <si>
    <t>일시후원</t>
    <phoneticPr fontId="1" type="noConversion"/>
  </si>
  <si>
    <t>명</t>
    <phoneticPr fontId="1" type="noConversion"/>
  </si>
  <si>
    <t>사회복지실습지도수입비</t>
    <phoneticPr fontId="1" type="noConversion"/>
  </si>
  <si>
    <t>이월금(도란도란하우스보조금)</t>
    <phoneticPr fontId="1" type="noConversion"/>
  </si>
  <si>
    <t>이월금(대안가족자부담)</t>
    <phoneticPr fontId="1" type="noConversion"/>
  </si>
  <si>
    <t>형성지원</t>
    <phoneticPr fontId="1" type="noConversion"/>
  </si>
  <si>
    <t>생활지원</t>
    <phoneticPr fontId="1" type="noConversion"/>
  </si>
  <si>
    <t>임대료</t>
    <phoneticPr fontId="1" type="noConversion"/>
  </si>
  <si>
    <t>이월금(골목빨래방사업수입)</t>
    <phoneticPr fontId="1" type="noConversion"/>
  </si>
  <si>
    <t>*</t>
    <phoneticPr fontId="1" type="noConversion"/>
  </si>
  <si>
    <t>4대보험</t>
    <phoneticPr fontId="1" type="noConversion"/>
  </si>
  <si>
    <t>=</t>
  </si>
  <si>
    <t>잡지출</t>
    <phoneticPr fontId="1" type="noConversion"/>
  </si>
  <si>
    <t>1</t>
    <phoneticPr fontId="1" type="noConversion"/>
  </si>
  <si>
    <t>년</t>
    <phoneticPr fontId="1" type="noConversion"/>
  </si>
  <si>
    <t>○ 도란도란하우스운영사업</t>
    <phoneticPr fontId="1" type="noConversion"/>
  </si>
  <si>
    <t>도란도란하우스운영사업수입</t>
    <phoneticPr fontId="1" type="noConversion"/>
  </si>
  <si>
    <t>사회복지실습    지도수입</t>
    <phoneticPr fontId="1" type="noConversion"/>
  </si>
  <si>
    <t>도란도란하우스운영사업임대료</t>
    <phoneticPr fontId="1" type="noConversion"/>
  </si>
  <si>
    <t>도란도란하우스운영사업관리비</t>
    <phoneticPr fontId="1" type="noConversion"/>
  </si>
  <si>
    <t>도란도란 하우스 통합돌봄 프로그램 운영</t>
    <phoneticPr fontId="1" type="noConversion"/>
  </si>
  <si>
    <t>도란도란하우스운영</t>
    <phoneticPr fontId="1" type="noConversion"/>
  </si>
  <si>
    <t>도란도란하우스운영비</t>
    <phoneticPr fontId="1" type="noConversion"/>
  </si>
  <si>
    <t>기타보조금</t>
    <phoneticPr fontId="1" type="noConversion"/>
  </si>
  <si>
    <r>
      <rPr>
        <sz val="10"/>
        <color theme="1"/>
        <rFont val="맑은 고딕"/>
        <family val="3"/>
        <charset val="129"/>
      </rPr>
      <t>『</t>
    </r>
    <r>
      <rPr>
        <sz val="10"/>
        <color theme="1"/>
        <rFont val="굴림체"/>
        <family val="3"/>
        <charset val="129"/>
      </rPr>
      <t>만나서 함께 만드는 우리마을 덕천도개공』      성과 및 북구형 영구임대모형 개발연구용역</t>
    </r>
    <phoneticPr fontId="1" type="noConversion"/>
  </si>
  <si>
    <t>사업비</t>
    <phoneticPr fontId="1" type="noConversion"/>
  </si>
  <si>
    <t>직원교육 및 워크숍</t>
    <phoneticPr fontId="1" type="noConversion"/>
  </si>
  <si>
    <t>외부자원확보및연계사업</t>
    <phoneticPr fontId="1" type="noConversion"/>
  </si>
  <si>
    <t>직접인건비</t>
    <phoneticPr fontId="1" type="noConversion"/>
  </si>
  <si>
    <t>조사비</t>
    <phoneticPr fontId="1" type="noConversion"/>
  </si>
  <si>
    <t>보고회</t>
    <phoneticPr fontId="1" type="noConversion"/>
  </si>
  <si>
    <t>도란도란하우스빨래방사업수입</t>
    <phoneticPr fontId="1" type="noConversion"/>
  </si>
  <si>
    <r>
      <rPr>
        <sz val="11"/>
        <rFont val="맑은 고딕"/>
        <family val="3"/>
        <charset val="129"/>
      </rPr>
      <t>『</t>
    </r>
    <r>
      <rPr>
        <sz val="11"/>
        <rFont val="굴림체"/>
        <family val="3"/>
        <charset val="129"/>
      </rPr>
      <t>만나서 함께 만드는 우리마을 덕천도개공</t>
    </r>
    <r>
      <rPr>
        <sz val="11"/>
        <rFont val="맑은 고딕"/>
        <family val="3"/>
        <charset val="129"/>
      </rPr>
      <t>』</t>
    </r>
    <r>
      <rPr>
        <sz val="11"/>
        <rFont val="굴림체"/>
        <family val="3"/>
        <charset val="129"/>
      </rPr>
      <t xml:space="preserve"> 성과 및 북구형 영구    임대모형 개발연구용역</t>
    </r>
    <phoneticPr fontId="1" type="noConversion"/>
  </si>
  <si>
    <r>
      <t>○</t>
    </r>
    <r>
      <rPr>
        <b/>
        <sz val="8"/>
        <color theme="1"/>
        <rFont val="굴림체"/>
        <family val="3"/>
        <charset val="129"/>
      </rPr>
      <t xml:space="preserve"> </t>
    </r>
    <r>
      <rPr>
        <b/>
        <sz val="10"/>
        <color theme="1"/>
        <rFont val="맑은 고딕"/>
        <family val="3"/>
        <charset val="129"/>
      </rPr>
      <t>『</t>
    </r>
    <r>
      <rPr>
        <b/>
        <sz val="10"/>
        <color theme="1"/>
        <rFont val="굴림체"/>
        <family val="3"/>
        <charset val="129"/>
      </rPr>
      <t>만나서 함께 만드는 우리마을 덕천도개공</t>
    </r>
    <r>
      <rPr>
        <b/>
        <sz val="10"/>
        <color theme="1"/>
        <rFont val="맑은 고딕"/>
        <family val="3"/>
        <charset val="129"/>
      </rPr>
      <t>』</t>
    </r>
    <r>
      <rPr>
        <b/>
        <sz val="10"/>
        <color theme="1"/>
        <rFont val="굴림체"/>
        <family val="3"/>
        <charset val="129"/>
      </rPr>
      <t xml:space="preserve"> 성과 및 북구형 영구임대모형 개발연구용역</t>
    </r>
    <phoneticPr fontId="1" type="noConversion"/>
  </si>
  <si>
    <t>도란도란하우스 보증금 반환</t>
    <phoneticPr fontId="1" type="noConversion"/>
  </si>
  <si>
    <t>년</t>
    <phoneticPr fontId="1" type="noConversion"/>
  </si>
  <si>
    <t>이월금(도란도란하우스운영비)</t>
    <phoneticPr fontId="1" type="noConversion"/>
  </si>
  <si>
    <t>이월금(도란도란하우스보증금)</t>
    <phoneticPr fontId="1" type="noConversion"/>
  </si>
  <si>
    <t>이월금(덕천도개공BMC사업)</t>
    <phoneticPr fontId="1" type="noConversion"/>
  </si>
  <si>
    <t>이월금(골목빨래방사업)</t>
    <phoneticPr fontId="1" type="noConversion"/>
  </si>
  <si>
    <t>제수당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</si>
  <si>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</si>
  <si>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</si>
  <si>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</si>
  <si>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>사무국장</t>
    <phoneticPr fontId="1" type="noConversion"/>
  </si>
  <si>
    <t>팀장</t>
    <phoneticPr fontId="1" type="noConversion"/>
  </si>
  <si>
    <t>대리</t>
    <phoneticPr fontId="1" type="noConversion"/>
  </si>
  <si>
    <t>사회복지사</t>
    <phoneticPr fontId="1" type="noConversion"/>
  </si>
  <si>
    <t>활동가</t>
    <phoneticPr fontId="1" type="noConversion"/>
  </si>
  <si>
    <t>월</t>
    <phoneticPr fontId="1" type="noConversion"/>
  </si>
  <si>
    <t>퇴직금 및 퇴직적립금</t>
    <phoneticPr fontId="1" type="noConversion"/>
  </si>
  <si>
    <t>우편료</t>
    <phoneticPr fontId="1" type="noConversion"/>
  </si>
  <si>
    <t>수도요금</t>
    <phoneticPr fontId="1" type="noConversion"/>
  </si>
  <si>
    <t>전기요금</t>
    <phoneticPr fontId="1" type="noConversion"/>
  </si>
  <si>
    <t>인터넷요금</t>
    <phoneticPr fontId="1" type="noConversion"/>
  </si>
  <si>
    <t>1</t>
    <phoneticPr fontId="1" type="noConversion"/>
  </si>
  <si>
    <t>6</t>
    <phoneticPr fontId="1" type="noConversion"/>
  </si>
  <si>
    <t>12</t>
    <phoneticPr fontId="1" type="noConversion"/>
  </si>
  <si>
    <t>월</t>
    <phoneticPr fontId="1" type="noConversion"/>
  </si>
  <si>
    <t>재정보증보험</t>
    <phoneticPr fontId="1" type="noConversion"/>
  </si>
  <si>
    <t>차량보험료</t>
    <phoneticPr fontId="1" type="noConversion"/>
  </si>
  <si>
    <t>자동차세</t>
    <phoneticPr fontId="1" type="noConversion"/>
  </si>
  <si>
    <t>도란도란 하우스 관리운영</t>
    <phoneticPr fontId="1" type="noConversion"/>
  </si>
  <si>
    <t>도란도란 빨래방 운영</t>
    <phoneticPr fontId="1" type="noConversion"/>
  </si>
  <si>
    <t>2022년도 제3차      추가경정예산</t>
    <phoneticPr fontId="1" type="noConversion"/>
  </si>
  <si>
    <t>2023년도 세입ㆍ세출 예산</t>
    <phoneticPr fontId="1" type="noConversion"/>
  </si>
  <si>
    <t>2023년도 예산</t>
    <phoneticPr fontId="1" type="noConversion"/>
  </si>
  <si>
    <t xml:space="preserve">2023년도 예산                  </t>
    <phoneticPr fontId="1" type="noConversion"/>
  </si>
  <si>
    <t xml:space="preserve">2023년도 예산         </t>
    <phoneticPr fontId="1" type="noConversion"/>
  </si>
  <si>
    <t>2022년도 제3차  추가경정예산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</si>
</sst>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2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  <font>
      <sz val="11"/>
      <color rgb="FFFF0000"/>
      <name val="굴림체"/>
      <family val="3"/>
      <charset val="129"/>
    </font>
    <font>
      <sz val="10"/>
      <color theme="1"/>
      <name val="맑은 고딕"/>
      <family val="3"/>
      <charset val="129"/>
    </font>
    <font>
      <sz val="10"/>
      <color theme="1"/>
      <name val="굴림체"/>
      <family val="3"/>
      <charset val="129"/>
    </font>
    <font>
      <sz val="11"/>
      <name val="맑은 고딕"/>
      <family val="3"/>
      <charset val="129"/>
    </font>
    <font>
      <b/>
      <sz val="10"/>
      <color theme="1"/>
      <name val="굴림체"/>
      <family val="3"/>
      <charset val="129"/>
    </font>
    <font>
      <b/>
      <sz val="10"/>
      <color theme="1"/>
      <name val="맑은 고딕"/>
      <family val="3"/>
      <charset val="129"/>
    </font>
    <font>
      <b/>
      <sz val="8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54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2" xfId="0" applyFont="1" applyFill="1" applyBorder="1" applyAlignment="1">
      <alignment horizontal="center" vertical="center"/>
    </xf>
    <xf numFmtId="178" fontId="6" fillId="0" borderId="13" xfId="0" applyNumberFormat="1" applyFont="1" applyBorder="1" applyAlignment="1">
      <alignment horizontal="right" vertical="center" wrapText="1"/>
    </xf>
    <xf numFmtId="3" fontId="6" fillId="0" borderId="1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80" fontId="4" fillId="0" borderId="9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6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0" fontId="4" fillId="0" borderId="0" xfId="0" applyFont="1" applyFill="1" applyBorder="1">
      <alignment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6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0" fontId="4" fillId="0" borderId="27" xfId="0" applyNumberFormat="1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0" fontId="4" fillId="0" borderId="27" xfId="0" applyNumberFormat="1" applyFont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left" vertical="center"/>
    </xf>
    <xf numFmtId="178" fontId="4" fillId="0" borderId="2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0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4" xfId="0" applyNumberFormat="1" applyFont="1" applyBorder="1" applyAlignment="1">
      <alignment horizontal="right" vertical="center" wrapText="1"/>
    </xf>
    <xf numFmtId="176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>
      <alignment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176" fontId="4" fillId="3" borderId="21" xfId="0" applyNumberFormat="1" applyFont="1" applyFill="1" applyBorder="1" applyAlignment="1">
      <alignment horizontal="left" vertical="center"/>
    </xf>
    <xf numFmtId="3" fontId="6" fillId="3" borderId="13" xfId="0" applyNumberFormat="1" applyFont="1" applyFill="1" applyBorder="1" applyAlignment="1">
      <alignment horizontal="right" vertical="center"/>
    </xf>
    <xf numFmtId="3" fontId="6" fillId="3" borderId="17" xfId="0" applyNumberFormat="1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vertical="center" wrapText="1"/>
    </xf>
    <xf numFmtId="3" fontId="4" fillId="0" borderId="18" xfId="0" applyNumberFormat="1" applyFont="1" applyBorder="1" applyAlignment="1">
      <alignment horizontal="right" vertical="center"/>
    </xf>
    <xf numFmtId="41" fontId="4" fillId="0" borderId="14" xfId="1" applyFont="1" applyBorder="1" applyAlignment="1">
      <alignment vertical="center"/>
    </xf>
    <xf numFmtId="41" fontId="4" fillId="0" borderId="9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3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4" xfId="1" applyNumberFormat="1" applyFont="1" applyBorder="1" applyAlignment="1">
      <alignment vertical="center"/>
    </xf>
    <xf numFmtId="180" fontId="4" fillId="0" borderId="19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6" fillId="0" borderId="13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9" xfId="0" applyNumberFormat="1" applyFont="1" applyBorder="1" applyAlignment="1">
      <alignment horizontal="right" vertical="center"/>
    </xf>
    <xf numFmtId="180" fontId="4" fillId="0" borderId="9" xfId="1" applyNumberFormat="1" applyFont="1" applyBorder="1" applyAlignment="1">
      <alignment horizontal="right" vertical="center" wrapText="1"/>
    </xf>
    <xf numFmtId="180" fontId="6" fillId="3" borderId="13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3" xfId="0" applyNumberFormat="1" applyFont="1" applyBorder="1" applyAlignment="1">
      <alignment horizontal="right" vertical="center" wrapText="1"/>
    </xf>
    <xf numFmtId="180" fontId="4" fillId="0" borderId="34" xfId="1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5" xfId="0" applyNumberFormat="1" applyFont="1" applyBorder="1" applyAlignment="1">
      <alignment horizontal="right" vertical="center" wrapText="1"/>
    </xf>
    <xf numFmtId="180" fontId="4" fillId="0" borderId="52" xfId="0" applyNumberFormat="1" applyFont="1" applyBorder="1" applyAlignment="1">
      <alignment horizontal="right"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4" borderId="0" xfId="0" applyFont="1" applyFill="1" applyBorder="1">
      <alignment vertical="center"/>
    </xf>
    <xf numFmtId="41" fontId="4" fillId="0" borderId="9" xfId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6" xfId="0" applyNumberFormat="1" applyFont="1" applyFill="1" applyBorder="1">
      <alignment vertical="center"/>
    </xf>
    <xf numFmtId="41" fontId="4" fillId="0" borderId="5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6" xfId="0" applyNumberFormat="1" applyFont="1" applyFill="1" applyBorder="1" applyAlignment="1">
      <alignment vertical="center"/>
    </xf>
    <xf numFmtId="0" fontId="4" fillId="4" borderId="20" xfId="0" applyFont="1" applyFill="1" applyBorder="1">
      <alignment vertical="center"/>
    </xf>
    <xf numFmtId="0" fontId="4" fillId="4" borderId="2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6" xfId="0" applyNumberFormat="1" applyFont="1" applyFill="1" applyBorder="1">
      <alignment vertical="center"/>
    </xf>
    <xf numFmtId="176" fontId="4" fillId="4" borderId="20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3" borderId="21" xfId="0" applyNumberFormat="1" applyFont="1" applyFill="1" applyBorder="1" applyAlignment="1">
      <alignment horizontal="right" vertical="center"/>
    </xf>
    <xf numFmtId="49" fontId="4" fillId="0" borderId="20" xfId="0" applyNumberFormat="1" applyFont="1" applyBorder="1" applyAlignment="1">
      <alignment horizontal="right" vertical="center"/>
    </xf>
    <xf numFmtId="49" fontId="4" fillId="4" borderId="20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8" fillId="3" borderId="21" xfId="0" applyNumberFormat="1" applyFont="1" applyFill="1" applyBorder="1" applyAlignment="1">
      <alignment horizontal="right"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19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>
      <alignment vertical="center"/>
    </xf>
    <xf numFmtId="180" fontId="12" fillId="3" borderId="27" xfId="0" applyNumberFormat="1" applyFont="1" applyFill="1" applyBorder="1">
      <alignment vertical="center"/>
    </xf>
    <xf numFmtId="0" fontId="6" fillId="4" borderId="20" xfId="0" applyFont="1" applyFill="1" applyBorder="1">
      <alignment vertical="center"/>
    </xf>
    <xf numFmtId="49" fontId="6" fillId="4" borderId="20" xfId="0" applyNumberFormat="1" applyFont="1" applyFill="1" applyBorder="1" applyAlignment="1">
      <alignment horizontal="right" vertical="center"/>
    </xf>
    <xf numFmtId="0" fontId="6" fillId="4" borderId="20" xfId="0" applyFont="1" applyFill="1" applyBorder="1" applyAlignment="1">
      <alignment horizontal="center" vertical="center"/>
    </xf>
    <xf numFmtId="176" fontId="12" fillId="0" borderId="0" xfId="0" applyNumberFormat="1" applyFont="1" applyBorder="1" applyAlignment="1">
      <alignment vertical="center"/>
    </xf>
    <xf numFmtId="0" fontId="6" fillId="0" borderId="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4" fillId="4" borderId="19" xfId="0" applyNumberFormat="1" applyFont="1" applyFill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24" xfId="1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41" fontId="4" fillId="0" borderId="20" xfId="1" applyFont="1" applyBorder="1">
      <alignment vertical="center"/>
    </xf>
    <xf numFmtId="41" fontId="4" fillId="0" borderId="20" xfId="1" applyFont="1" applyBorder="1" applyAlignment="1">
      <alignment horizontal="right" vertical="center"/>
    </xf>
    <xf numFmtId="41" fontId="4" fillId="0" borderId="2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6" xfId="1" applyFont="1" applyFill="1" applyBorder="1">
      <alignment vertical="center"/>
    </xf>
    <xf numFmtId="41" fontId="4" fillId="4" borderId="20" xfId="1" applyFont="1" applyFill="1" applyBorder="1">
      <alignment vertical="center"/>
    </xf>
    <xf numFmtId="41" fontId="4" fillId="4" borderId="20" xfId="1" applyFont="1" applyFill="1" applyBorder="1" applyAlignment="1">
      <alignment horizontal="right" vertical="center"/>
    </xf>
    <xf numFmtId="41" fontId="4" fillId="4" borderId="2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20" xfId="1" applyFont="1" applyFill="1" applyBorder="1" applyAlignment="1">
      <alignment horizontal="left" vertical="center"/>
    </xf>
    <xf numFmtId="41" fontId="4" fillId="0" borderId="19" xfId="1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178" fontId="6" fillId="3" borderId="16" xfId="0" applyNumberFormat="1" applyFont="1" applyFill="1" applyBorder="1" applyAlignment="1">
      <alignment horizontal="right" vertical="center" wrapText="1"/>
    </xf>
    <xf numFmtId="180" fontId="6" fillId="3" borderId="16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1" xfId="0" applyNumberFormat="1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vertical="center"/>
    </xf>
    <xf numFmtId="49" fontId="6" fillId="3" borderId="21" xfId="0" applyNumberFormat="1" applyFont="1" applyFill="1" applyBorder="1" applyAlignment="1">
      <alignment horizontal="right" vertical="center"/>
    </xf>
    <xf numFmtId="0" fontId="6" fillId="3" borderId="21" xfId="0" applyFont="1" applyFill="1" applyBorder="1" applyAlignment="1">
      <alignment horizontal="center" vertical="center"/>
    </xf>
    <xf numFmtId="180" fontId="6" fillId="3" borderId="23" xfId="0" applyNumberFormat="1" applyFont="1" applyFill="1" applyBorder="1" applyAlignment="1">
      <alignment vertical="center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4" xfId="0" applyFont="1" applyFill="1" applyBorder="1">
      <alignment vertical="center"/>
    </xf>
    <xf numFmtId="49" fontId="6" fillId="3" borderId="24" xfId="0" applyNumberFormat="1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center" vertical="center"/>
    </xf>
    <xf numFmtId="180" fontId="6" fillId="3" borderId="29" xfId="0" applyNumberFormat="1" applyFont="1" applyFill="1" applyBorder="1" applyAlignment="1">
      <alignment vertical="center"/>
    </xf>
    <xf numFmtId="176" fontId="6" fillId="3" borderId="18" xfId="0" applyNumberFormat="1" applyFont="1" applyFill="1" applyBorder="1" applyAlignment="1">
      <alignment horizontal="center" vertical="center"/>
    </xf>
    <xf numFmtId="0" fontId="6" fillId="3" borderId="21" xfId="0" applyFont="1" applyFill="1" applyBorder="1">
      <alignment vertical="center"/>
    </xf>
    <xf numFmtId="180" fontId="6" fillId="0" borderId="31" xfId="0" applyNumberFormat="1" applyFont="1" applyBorder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80" fontId="6" fillId="3" borderId="54" xfId="0" applyNumberFormat="1" applyFont="1" applyFill="1" applyBorder="1" applyAlignment="1">
      <alignment horizontal="right" vertical="center" wrapText="1"/>
    </xf>
    <xf numFmtId="180" fontId="6" fillId="3" borderId="23" xfId="0" applyNumberFormat="1" applyFont="1" applyFill="1" applyBorder="1">
      <alignment vertical="center"/>
    </xf>
    <xf numFmtId="180" fontId="6" fillId="3" borderId="21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6" fontId="6" fillId="3" borderId="18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3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0" xfId="0" applyNumberFormat="1" applyFont="1" applyFill="1" applyBorder="1" applyAlignment="1">
      <alignment horizontal="right" vertical="center"/>
    </xf>
    <xf numFmtId="178" fontId="6" fillId="3" borderId="27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0" fontId="6" fillId="3" borderId="53" xfId="0" applyFont="1" applyFill="1" applyBorder="1" applyAlignment="1">
      <alignment horizontal="center" vertical="center"/>
    </xf>
    <xf numFmtId="180" fontId="6" fillId="3" borderId="31" xfId="0" applyNumberFormat="1" applyFont="1" applyFill="1" applyBorder="1" applyAlignment="1">
      <alignment horizontal="right" vertical="center"/>
    </xf>
    <xf numFmtId="180" fontId="4" fillId="0" borderId="3" xfId="0" applyNumberFormat="1" applyFont="1" applyBorder="1" applyAlignment="1">
      <alignment horizontal="right" vertical="center" wrapText="1"/>
    </xf>
    <xf numFmtId="180" fontId="6" fillId="3" borderId="2" xfId="1" applyNumberFormat="1" applyFont="1" applyFill="1" applyBorder="1" applyAlignment="1">
      <alignment horizontal="right" vertical="center" wrapText="1"/>
    </xf>
    <xf numFmtId="41" fontId="4" fillId="0" borderId="9" xfId="1" applyFont="1" applyBorder="1" applyAlignment="1">
      <alignment horizontal="right" vertical="center"/>
    </xf>
    <xf numFmtId="176" fontId="12" fillId="4" borderId="20" xfId="0" applyNumberFormat="1" applyFont="1" applyFill="1" applyBorder="1" applyAlignment="1">
      <alignment vertical="center"/>
    </xf>
    <xf numFmtId="180" fontId="6" fillId="4" borderId="27" xfId="0" applyNumberFormat="1" applyFont="1" applyFill="1" applyBorder="1">
      <alignment vertical="center"/>
    </xf>
    <xf numFmtId="0" fontId="4" fillId="4" borderId="26" xfId="0" applyFont="1" applyFill="1" applyBorder="1">
      <alignment vertical="center"/>
    </xf>
    <xf numFmtId="41" fontId="4" fillId="0" borderId="51" xfId="1" applyFont="1" applyBorder="1" applyAlignment="1">
      <alignment vertical="center"/>
    </xf>
    <xf numFmtId="41" fontId="4" fillId="0" borderId="15" xfId="1" applyFont="1" applyBorder="1" applyAlignment="1">
      <alignment vertical="center"/>
    </xf>
    <xf numFmtId="41" fontId="4" fillId="0" borderId="53" xfId="1" applyFont="1" applyBorder="1" applyAlignment="1">
      <alignment vertical="center"/>
    </xf>
    <xf numFmtId="176" fontId="12" fillId="0" borderId="20" xfId="0" applyNumberFormat="1" applyFont="1" applyBorder="1" applyAlignment="1">
      <alignment vertical="center"/>
    </xf>
    <xf numFmtId="3" fontId="12" fillId="0" borderId="20" xfId="0" applyNumberFormat="1" applyFont="1" applyBorder="1">
      <alignment vertical="center"/>
    </xf>
    <xf numFmtId="0" fontId="12" fillId="0" borderId="20" xfId="0" applyFont="1" applyFill="1" applyBorder="1">
      <alignment vertical="center"/>
    </xf>
    <xf numFmtId="0" fontId="6" fillId="0" borderId="20" xfId="0" applyFont="1" applyBorder="1">
      <alignment vertical="center"/>
    </xf>
    <xf numFmtId="49" fontId="12" fillId="0" borderId="20" xfId="0" applyNumberFormat="1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center" vertical="center"/>
    </xf>
    <xf numFmtId="180" fontId="12" fillId="0" borderId="27" xfId="0" applyNumberFormat="1" applyFont="1" applyBorder="1">
      <alignment vertical="center"/>
    </xf>
    <xf numFmtId="0" fontId="3" fillId="0" borderId="0" xfId="0" applyFont="1" applyAlignment="1">
      <alignment vertical="center"/>
    </xf>
    <xf numFmtId="176" fontId="4" fillId="0" borderId="5" xfId="0" applyNumberFormat="1" applyFont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80" fontId="4" fillId="0" borderId="14" xfId="1" applyNumberFormat="1" applyFont="1" applyBorder="1" applyAlignment="1">
      <alignment horizontal="right" vertical="center" wrapText="1"/>
    </xf>
    <xf numFmtId="176" fontId="4" fillId="0" borderId="4" xfId="0" applyNumberFormat="1" applyFont="1" applyBorder="1" applyAlignment="1">
      <alignment horizontal="center" vertical="center"/>
    </xf>
    <xf numFmtId="41" fontId="4" fillId="0" borderId="0" xfId="1" applyFont="1" applyFill="1" applyBorder="1">
      <alignment vertical="center"/>
    </xf>
    <xf numFmtId="41" fontId="4" fillId="0" borderId="0" xfId="1" applyFont="1" applyFill="1" applyBorder="1" applyAlignment="1">
      <alignment horizontal="center" vertical="center"/>
    </xf>
    <xf numFmtId="41" fontId="4" fillId="0" borderId="26" xfId="1" applyFont="1" applyFill="1" applyBorder="1">
      <alignment vertical="center"/>
    </xf>
    <xf numFmtId="49" fontId="4" fillId="0" borderId="0" xfId="1" applyNumberFormat="1" applyFont="1" applyFill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wrapText="1"/>
    </xf>
    <xf numFmtId="180" fontId="6" fillId="3" borderId="24" xfId="1" applyNumberFormat="1" applyFont="1" applyFill="1" applyBorder="1" applyAlignment="1">
      <alignment vertical="center"/>
    </xf>
    <xf numFmtId="180" fontId="6" fillId="3" borderId="5" xfId="0" applyNumberFormat="1" applyFont="1" applyFill="1" applyBorder="1" applyAlignment="1">
      <alignment horizontal="right" vertical="center" wrapText="1"/>
    </xf>
    <xf numFmtId="176" fontId="12" fillId="3" borderId="24" xfId="0" applyNumberFormat="1" applyFont="1" applyFill="1" applyBorder="1" applyAlignment="1">
      <alignment vertical="center"/>
    </xf>
    <xf numFmtId="41" fontId="12" fillId="3" borderId="24" xfId="1" applyFont="1" applyFill="1" applyBorder="1">
      <alignment vertical="center"/>
    </xf>
    <xf numFmtId="41" fontId="6" fillId="3" borderId="24" xfId="1" applyFont="1" applyFill="1" applyBorder="1">
      <alignment vertical="center"/>
    </xf>
    <xf numFmtId="49" fontId="12" fillId="3" borderId="24" xfId="1" applyNumberFormat="1" applyFont="1" applyFill="1" applyBorder="1" applyAlignment="1">
      <alignment horizontal="right" vertical="center"/>
    </xf>
    <xf numFmtId="41" fontId="12" fillId="3" borderId="24" xfId="1" applyFont="1" applyFill="1" applyBorder="1" applyAlignment="1">
      <alignment horizontal="center" vertical="center"/>
    </xf>
    <xf numFmtId="41" fontId="12" fillId="3" borderId="29" xfId="1" applyFont="1" applyFill="1" applyBorder="1">
      <alignment vertical="center"/>
    </xf>
    <xf numFmtId="3" fontId="12" fillId="0" borderId="0" xfId="0" applyNumberFormat="1" applyFont="1" applyBorder="1">
      <alignment vertical="center"/>
    </xf>
    <xf numFmtId="0" fontId="12" fillId="0" borderId="0" xfId="0" applyFont="1" applyFill="1" applyBorder="1">
      <alignment vertical="center"/>
    </xf>
    <xf numFmtId="49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80" fontId="12" fillId="0" borderId="26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6" fillId="3" borderId="18" xfId="0" applyNumberFormat="1" applyFont="1" applyFill="1" applyBorder="1" applyAlignment="1">
      <alignment vertical="center"/>
    </xf>
    <xf numFmtId="176" fontId="6" fillId="3" borderId="21" xfId="0" applyNumberFormat="1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vertical="center" wrapText="1"/>
    </xf>
    <xf numFmtId="176" fontId="4" fillId="4" borderId="0" xfId="0" applyNumberFormat="1" applyFont="1" applyFill="1" applyBorder="1" applyAlignment="1">
      <alignment horizontal="left" vertical="center"/>
    </xf>
    <xf numFmtId="41" fontId="4" fillId="4" borderId="0" xfId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80" fontId="4" fillId="4" borderId="26" xfId="0" applyNumberFormat="1" applyFont="1" applyFill="1" applyBorder="1" applyAlignment="1">
      <alignment vertical="center"/>
    </xf>
    <xf numFmtId="176" fontId="4" fillId="4" borderId="14" xfId="0" applyNumberFormat="1" applyFont="1" applyFill="1" applyBorder="1" applyAlignment="1">
      <alignment vertical="center"/>
    </xf>
    <xf numFmtId="176" fontId="8" fillId="4" borderId="24" xfId="0" applyNumberFormat="1" applyFont="1" applyFill="1" applyBorder="1" applyAlignment="1">
      <alignment vertical="center"/>
    </xf>
    <xf numFmtId="41" fontId="8" fillId="4" borderId="24" xfId="1" applyFont="1" applyFill="1" applyBorder="1">
      <alignment vertical="center"/>
    </xf>
    <xf numFmtId="41" fontId="4" fillId="4" borderId="24" xfId="1" applyFont="1" applyFill="1" applyBorder="1">
      <alignment vertical="center"/>
    </xf>
    <xf numFmtId="49" fontId="8" fillId="4" borderId="24" xfId="1" applyNumberFormat="1" applyFont="1" applyFill="1" applyBorder="1" applyAlignment="1">
      <alignment horizontal="right" vertical="center"/>
    </xf>
    <xf numFmtId="41" fontId="8" fillId="4" borderId="24" xfId="1" applyFont="1" applyFill="1" applyBorder="1" applyAlignment="1">
      <alignment horizontal="center" vertical="center"/>
    </xf>
    <xf numFmtId="41" fontId="8" fillId="4" borderId="29" xfId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80" fontId="4" fillId="0" borderId="5" xfId="1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4" borderId="24" xfId="0" applyNumberFormat="1" applyFont="1" applyFill="1" applyBorder="1" applyAlignment="1">
      <alignment vertical="center"/>
    </xf>
    <xf numFmtId="3" fontId="4" fillId="4" borderId="24" xfId="0" applyNumberFormat="1" applyFont="1" applyFill="1" applyBorder="1" applyAlignment="1">
      <alignment vertical="center"/>
    </xf>
    <xf numFmtId="0" fontId="4" fillId="4" borderId="24" xfId="0" applyFont="1" applyFill="1" applyBorder="1" applyAlignment="1">
      <alignment vertical="center"/>
    </xf>
    <xf numFmtId="49" fontId="4" fillId="4" borderId="24" xfId="0" applyNumberFormat="1" applyFont="1" applyFill="1" applyBorder="1" applyAlignment="1">
      <alignment horizontal="right" vertical="center"/>
    </xf>
    <xf numFmtId="0" fontId="4" fillId="4" borderId="24" xfId="0" applyFont="1" applyFill="1" applyBorder="1" applyAlignment="1">
      <alignment horizontal="center" vertical="center"/>
    </xf>
    <xf numFmtId="180" fontId="4" fillId="4" borderId="29" xfId="0" applyNumberFormat="1" applyFont="1" applyFill="1" applyBorder="1" applyAlignment="1">
      <alignment vertical="center"/>
    </xf>
    <xf numFmtId="41" fontId="8" fillId="4" borderId="0" xfId="1" applyFont="1" applyFill="1" applyBorder="1">
      <alignment vertical="center"/>
    </xf>
    <xf numFmtId="49" fontId="8" fillId="4" borderId="0" xfId="1" applyNumberFormat="1" applyFont="1" applyFill="1" applyBorder="1" applyAlignment="1">
      <alignment horizontal="right" vertical="center"/>
    </xf>
    <xf numFmtId="41" fontId="8" fillId="4" borderId="0" xfId="1" applyFont="1" applyFill="1" applyBorder="1" applyAlignment="1">
      <alignment horizontal="center" vertical="center"/>
    </xf>
    <xf numFmtId="41" fontId="8" fillId="4" borderId="26" xfId="1" applyFont="1" applyFill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 wrapText="1"/>
    </xf>
    <xf numFmtId="176" fontId="6" fillId="3" borderId="20" xfId="0" applyNumberFormat="1" applyFont="1" applyFill="1" applyBorder="1" applyAlignment="1">
      <alignment horizontal="left" vertical="center"/>
    </xf>
    <xf numFmtId="3" fontId="12" fillId="3" borderId="20" xfId="0" applyNumberFormat="1" applyFont="1" applyFill="1" applyBorder="1">
      <alignment vertical="center"/>
    </xf>
    <xf numFmtId="0" fontId="12" fillId="3" borderId="20" xfId="0" applyFont="1" applyFill="1" applyBorder="1">
      <alignment vertical="center"/>
    </xf>
    <xf numFmtId="0" fontId="6" fillId="3" borderId="20" xfId="0" applyFont="1" applyFill="1" applyBorder="1">
      <alignment vertical="center"/>
    </xf>
    <xf numFmtId="49" fontId="12" fillId="3" borderId="20" xfId="0" applyNumberFormat="1" applyFont="1" applyFill="1" applyBorder="1" applyAlignment="1">
      <alignment horizontal="right" vertical="center"/>
    </xf>
    <xf numFmtId="0" fontId="12" fillId="3" borderId="20" xfId="0" applyFont="1" applyFill="1" applyBorder="1" applyAlignment="1">
      <alignment horizontal="center" vertical="center"/>
    </xf>
    <xf numFmtId="176" fontId="6" fillId="3" borderId="24" xfId="0" applyNumberFormat="1" applyFont="1" applyFill="1" applyBorder="1" applyAlignment="1">
      <alignment horizontal="center" vertical="center" wrapText="1"/>
    </xf>
    <xf numFmtId="180" fontId="6" fillId="3" borderId="5" xfId="1" applyNumberFormat="1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178" fontId="6" fillId="3" borderId="5" xfId="0" applyNumberFormat="1" applyFont="1" applyFill="1" applyBorder="1" applyAlignment="1">
      <alignment horizontal="right" vertical="center" wrapText="1"/>
    </xf>
    <xf numFmtId="176" fontId="6" fillId="3" borderId="24" xfId="0" applyNumberFormat="1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/>
    </xf>
    <xf numFmtId="3" fontId="4" fillId="0" borderId="22" xfId="0" applyNumberFormat="1" applyFont="1" applyBorder="1" applyAlignment="1">
      <alignment horizontal="right" vertical="center"/>
    </xf>
    <xf numFmtId="176" fontId="4" fillId="4" borderId="24" xfId="0" applyNumberFormat="1" applyFont="1" applyFill="1" applyBorder="1" applyAlignment="1">
      <alignment horizontal="left" vertical="center"/>
    </xf>
    <xf numFmtId="41" fontId="4" fillId="4" borderId="24" xfId="1" applyFont="1" applyFill="1" applyBorder="1" applyAlignment="1">
      <alignment vertical="center"/>
    </xf>
    <xf numFmtId="176" fontId="14" fillId="3" borderId="20" xfId="0" applyNumberFormat="1" applyFont="1" applyFill="1" applyBorder="1" applyAlignment="1">
      <alignment vertical="center"/>
    </xf>
    <xf numFmtId="49" fontId="14" fillId="3" borderId="20" xfId="0" applyNumberFormat="1" applyFont="1" applyFill="1" applyBorder="1" applyAlignment="1">
      <alignment horizontal="right" vertical="center"/>
    </xf>
    <xf numFmtId="176" fontId="14" fillId="3" borderId="20" xfId="0" applyNumberFormat="1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176" fontId="8" fillId="0" borderId="20" xfId="0" applyNumberFormat="1" applyFont="1" applyBorder="1" applyAlignment="1">
      <alignment horizontal="left" vertical="center"/>
    </xf>
    <xf numFmtId="178" fontId="8" fillId="0" borderId="9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 wrapText="1"/>
    </xf>
    <xf numFmtId="176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178" fontId="8" fillId="0" borderId="2" xfId="0" applyNumberFormat="1" applyFont="1" applyBorder="1" applyAlignment="1">
      <alignment horizontal="right" vertical="center"/>
    </xf>
    <xf numFmtId="178" fontId="8" fillId="0" borderId="2" xfId="0" applyNumberFormat="1" applyFont="1" applyBorder="1" applyAlignment="1">
      <alignment horizontal="right" vertical="center" wrapText="1"/>
    </xf>
    <xf numFmtId="178" fontId="8" fillId="0" borderId="21" xfId="0" applyNumberFormat="1" applyFont="1" applyFill="1" applyBorder="1" applyAlignment="1">
      <alignment horizontal="right" vertical="center"/>
    </xf>
    <xf numFmtId="178" fontId="8" fillId="0" borderId="23" xfId="0" applyNumberFormat="1" applyFont="1" applyFill="1" applyBorder="1" applyAlignment="1">
      <alignment horizontal="right" vertical="center"/>
    </xf>
    <xf numFmtId="0" fontId="12" fillId="3" borderId="54" xfId="0" applyFont="1" applyFill="1" applyBorder="1" applyAlignment="1">
      <alignment horizontal="center" vertical="center"/>
    </xf>
    <xf numFmtId="41" fontId="8" fillId="4" borderId="0" xfId="1" applyFont="1" applyFill="1" applyBorder="1" applyAlignment="1">
      <alignment horizontal="left" vertical="center"/>
    </xf>
    <xf numFmtId="41" fontId="8" fillId="4" borderId="22" xfId="1" applyFont="1" applyFill="1" applyBorder="1" applyAlignment="1">
      <alignment horizontal="left" vertical="center"/>
    </xf>
    <xf numFmtId="41" fontId="8" fillId="4" borderId="20" xfId="1" applyFont="1" applyFill="1" applyBorder="1">
      <alignment vertical="center"/>
    </xf>
    <xf numFmtId="41" fontId="8" fillId="4" borderId="20" xfId="1" applyFont="1" applyFill="1" applyBorder="1" applyAlignment="1">
      <alignment horizontal="left" vertical="center"/>
    </xf>
    <xf numFmtId="41" fontId="8" fillId="0" borderId="0" xfId="1" applyFont="1" applyFill="1" applyBorder="1" applyAlignment="1">
      <alignment vertical="center"/>
    </xf>
    <xf numFmtId="41" fontId="8" fillId="0" borderId="0" xfId="1" applyFont="1" applyFill="1" applyBorder="1">
      <alignment vertical="center"/>
    </xf>
    <xf numFmtId="0" fontId="8" fillId="0" borderId="20" xfId="0" applyFont="1" applyBorder="1" applyAlignment="1">
      <alignment vertical="center"/>
    </xf>
    <xf numFmtId="49" fontId="8" fillId="0" borderId="20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180" fontId="8" fillId="0" borderId="27" xfId="0" applyNumberFormat="1" applyFont="1" applyBorder="1" applyAlignment="1">
      <alignment vertical="center"/>
    </xf>
    <xf numFmtId="176" fontId="12" fillId="3" borderId="4" xfId="0" applyNumberFormat="1" applyFont="1" applyFill="1" applyBorder="1" applyAlignment="1">
      <alignment horizontal="center" vertical="center"/>
    </xf>
    <xf numFmtId="178" fontId="12" fillId="3" borderId="19" xfId="0" applyNumberFormat="1" applyFont="1" applyFill="1" applyBorder="1" applyAlignment="1">
      <alignment horizontal="right" vertical="center" wrapText="1"/>
    </xf>
    <xf numFmtId="180" fontId="12" fillId="3" borderId="2" xfId="0" applyNumberFormat="1" applyFont="1" applyFill="1" applyBorder="1" applyAlignment="1">
      <alignment horizontal="right" vertical="center" wrapText="1"/>
    </xf>
    <xf numFmtId="180" fontId="12" fillId="3" borderId="23" xfId="0" applyNumberFormat="1" applyFont="1" applyFill="1" applyBorder="1" applyAlignment="1">
      <alignment vertical="center"/>
    </xf>
    <xf numFmtId="176" fontId="12" fillId="3" borderId="20" xfId="0" applyNumberFormat="1" applyFont="1" applyFill="1" applyBorder="1" applyAlignment="1">
      <alignment horizontal="left" vertical="center"/>
    </xf>
    <xf numFmtId="178" fontId="4" fillId="2" borderId="59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4" fillId="0" borderId="8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41" fontId="4" fillId="4" borderId="3" xfId="1" applyFont="1" applyFill="1" applyBorder="1" applyAlignment="1">
      <alignment horizontal="right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3" fontId="4" fillId="0" borderId="2" xfId="0" applyNumberFormat="1" applyFont="1" applyBorder="1">
      <alignment vertical="center"/>
    </xf>
    <xf numFmtId="0" fontId="4" fillId="0" borderId="9" xfId="0" applyFont="1" applyBorder="1" applyAlignment="1">
      <alignment horizontal="center" vertical="center"/>
    </xf>
    <xf numFmtId="176" fontId="8" fillId="0" borderId="21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>
      <alignment vertical="center"/>
    </xf>
    <xf numFmtId="180" fontId="4" fillId="0" borderId="26" xfId="0" applyNumberFormat="1" applyFont="1" applyFill="1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8" fillId="0" borderId="0" xfId="0" applyFont="1" applyFill="1" applyBorder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41" fontId="4" fillId="0" borderId="26" xfId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left" vertical="center"/>
    </xf>
    <xf numFmtId="3" fontId="8" fillId="0" borderId="20" xfId="0" applyNumberFormat="1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4" fillId="0" borderId="20" xfId="0" applyFont="1" applyFill="1" applyBorder="1">
      <alignment vertical="center"/>
    </xf>
    <xf numFmtId="49" fontId="8" fillId="0" borderId="20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center" vertical="center"/>
    </xf>
    <xf numFmtId="180" fontId="8" fillId="0" borderId="27" xfId="0" applyNumberFormat="1" applyFont="1" applyFill="1" applyBorder="1">
      <alignment vertical="center"/>
    </xf>
    <xf numFmtId="176" fontId="8" fillId="0" borderId="20" xfId="0" applyNumberFormat="1" applyFont="1" applyFill="1" applyBorder="1" applyAlignment="1">
      <alignment horizontal="left" vertical="center"/>
    </xf>
    <xf numFmtId="178" fontId="8" fillId="0" borderId="4" xfId="0" applyNumberFormat="1" applyFont="1" applyBorder="1" applyAlignment="1">
      <alignment horizontal="right" vertical="center"/>
    </xf>
    <xf numFmtId="178" fontId="8" fillId="0" borderId="27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12" fillId="4" borderId="0" xfId="0" applyNumberFormat="1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49" fontId="6" fillId="4" borderId="0" xfId="0" applyNumberFormat="1" applyFont="1" applyFill="1" applyBorder="1" applyAlignment="1">
      <alignment horizontal="right" vertical="center"/>
    </xf>
    <xf numFmtId="0" fontId="6" fillId="4" borderId="0" xfId="0" applyFont="1" applyFill="1" applyBorder="1" applyAlignment="1">
      <alignment horizontal="center" vertical="center"/>
    </xf>
    <xf numFmtId="180" fontId="6" fillId="4" borderId="26" xfId="0" applyNumberFormat="1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right" vertical="center"/>
    </xf>
    <xf numFmtId="180" fontId="4" fillId="0" borderId="4" xfId="0" applyNumberFormat="1" applyFont="1" applyFill="1" applyBorder="1" applyAlignment="1">
      <alignment horizontal="right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3" fontId="4" fillId="4" borderId="15" xfId="0" applyNumberFormat="1" applyFont="1" applyFill="1" applyBorder="1" applyAlignment="1">
      <alignment horizontal="right" vertical="center"/>
    </xf>
    <xf numFmtId="3" fontId="4" fillId="4" borderId="4" xfId="0" applyNumberFormat="1" applyFont="1" applyFill="1" applyBorder="1" applyAlignment="1">
      <alignment horizontal="right" vertical="center"/>
    </xf>
    <xf numFmtId="180" fontId="4" fillId="4" borderId="15" xfId="0" applyNumberFormat="1" applyFont="1" applyFill="1" applyBorder="1" applyAlignment="1">
      <alignment horizontal="right" vertical="center" wrapText="1"/>
    </xf>
    <xf numFmtId="176" fontId="8" fillId="3" borderId="21" xfId="0" applyNumberFormat="1" applyFont="1" applyFill="1" applyBorder="1" applyAlignment="1">
      <alignment horizontal="left" vertical="center"/>
    </xf>
    <xf numFmtId="41" fontId="4" fillId="0" borderId="0" xfId="1" applyFont="1" applyFill="1" applyBorder="1" applyAlignment="1">
      <alignment horizontal="right" vertical="center"/>
    </xf>
    <xf numFmtId="41" fontId="8" fillId="0" borderId="22" xfId="1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178" fontId="8" fillId="4" borderId="0" xfId="0" applyNumberFormat="1" applyFont="1" applyFill="1" applyBorder="1" applyAlignment="1">
      <alignment horizontal="right" vertical="center"/>
    </xf>
    <xf numFmtId="176" fontId="4" fillId="4" borderId="14" xfId="0" applyNumberFormat="1" applyFont="1" applyFill="1" applyBorder="1" applyAlignment="1">
      <alignment horizontal="left" vertical="center"/>
    </xf>
    <xf numFmtId="178" fontId="4" fillId="4" borderId="26" xfId="0" applyNumberFormat="1" applyFont="1" applyFill="1" applyBorder="1" applyAlignment="1">
      <alignment horizontal="right" vertical="center"/>
    </xf>
    <xf numFmtId="178" fontId="8" fillId="4" borderId="26" xfId="0" applyNumberFormat="1" applyFont="1" applyFill="1" applyBorder="1" applyAlignment="1">
      <alignment vertical="center"/>
    </xf>
    <xf numFmtId="181" fontId="4" fillId="0" borderId="1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right" vertical="center"/>
    </xf>
    <xf numFmtId="178" fontId="8" fillId="0" borderId="18" xfId="0" applyNumberFormat="1" applyFont="1" applyBorder="1" applyAlignment="1">
      <alignment horizontal="right" vertical="center"/>
    </xf>
    <xf numFmtId="178" fontId="8" fillId="0" borderId="14" xfId="0" applyNumberFormat="1" applyFont="1" applyBorder="1" applyAlignment="1">
      <alignment horizontal="right" vertical="center"/>
    </xf>
    <xf numFmtId="178" fontId="8" fillId="0" borderId="5" xfId="0" applyNumberFormat="1" applyFont="1" applyBorder="1" applyAlignment="1">
      <alignment horizontal="right" vertical="center" wrapText="1"/>
    </xf>
    <xf numFmtId="18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180" fontId="4" fillId="0" borderId="14" xfId="0" applyNumberFormat="1" applyFont="1" applyFill="1" applyBorder="1" applyAlignment="1">
      <alignment horizontal="right" vertical="center" wrapText="1"/>
    </xf>
    <xf numFmtId="176" fontId="8" fillId="4" borderId="0" xfId="0" applyNumberFormat="1" applyFont="1" applyFill="1" applyBorder="1" applyAlignment="1">
      <alignment horizontal="left" vertical="center"/>
    </xf>
    <xf numFmtId="178" fontId="8" fillId="4" borderId="26" xfId="0" applyNumberFormat="1" applyFont="1" applyFill="1" applyBorder="1" applyAlignment="1">
      <alignment horizontal="right" vertical="center"/>
    </xf>
    <xf numFmtId="180" fontId="8" fillId="0" borderId="2" xfId="0" applyNumberFormat="1" applyFont="1" applyBorder="1" applyAlignment="1">
      <alignment horizontal="right" vertical="center" wrapText="1"/>
    </xf>
    <xf numFmtId="41" fontId="8" fillId="4" borderId="24" xfId="1" applyFont="1" applyFill="1" applyBorder="1" applyAlignment="1">
      <alignment vertical="center"/>
    </xf>
    <xf numFmtId="0" fontId="8" fillId="4" borderId="24" xfId="0" applyFont="1" applyFill="1" applyBorder="1">
      <alignment vertical="center"/>
    </xf>
    <xf numFmtId="0" fontId="4" fillId="4" borderId="24" xfId="0" applyFont="1" applyFill="1" applyBorder="1">
      <alignment vertical="center"/>
    </xf>
    <xf numFmtId="41" fontId="4" fillId="4" borderId="26" xfId="1" applyFont="1" applyFill="1" applyBorder="1" applyAlignment="1">
      <alignment vertical="center"/>
    </xf>
    <xf numFmtId="41" fontId="8" fillId="4" borderId="0" xfId="1" applyFont="1" applyFill="1" applyBorder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8" fillId="4" borderId="20" xfId="0" applyNumberFormat="1" applyFont="1" applyFill="1" applyBorder="1" applyAlignment="1">
      <alignment horizontal="left" vertical="center"/>
    </xf>
    <xf numFmtId="178" fontId="8" fillId="4" borderId="27" xfId="0" applyNumberFormat="1" applyFont="1" applyFill="1" applyBorder="1" applyAlignment="1">
      <alignment horizontal="right" vertical="center"/>
    </xf>
    <xf numFmtId="178" fontId="8" fillId="4" borderId="24" xfId="0" applyNumberFormat="1" applyFont="1" applyFill="1" applyBorder="1" applyAlignment="1">
      <alignment horizontal="right" vertical="center"/>
    </xf>
    <xf numFmtId="178" fontId="8" fillId="4" borderId="29" xfId="0" applyNumberFormat="1" applyFont="1" applyFill="1" applyBorder="1" applyAlignment="1">
      <alignment horizontal="right" vertical="center"/>
    </xf>
    <xf numFmtId="176" fontId="8" fillId="4" borderId="21" xfId="0" applyNumberFormat="1" applyFont="1" applyFill="1" applyBorder="1" applyAlignment="1">
      <alignment horizontal="left" vertical="center"/>
    </xf>
    <xf numFmtId="178" fontId="8" fillId="4" borderId="21" xfId="0" applyNumberFormat="1" applyFont="1" applyFill="1" applyBorder="1" applyAlignment="1">
      <alignment horizontal="right" vertical="center"/>
    </xf>
    <xf numFmtId="178" fontId="8" fillId="4" borderId="23" xfId="0" applyNumberFormat="1" applyFont="1" applyFill="1" applyBorder="1" applyAlignment="1">
      <alignment horizontal="right" vertical="center"/>
    </xf>
    <xf numFmtId="176" fontId="4" fillId="4" borderId="18" xfId="0" applyNumberFormat="1" applyFont="1" applyFill="1" applyBorder="1" applyAlignment="1">
      <alignment horizontal="left" vertical="center"/>
    </xf>
    <xf numFmtId="178" fontId="8" fillId="4" borderId="23" xfId="0" applyNumberFormat="1" applyFont="1" applyFill="1" applyBorder="1" applyAlignment="1">
      <alignment vertical="center"/>
    </xf>
    <xf numFmtId="176" fontId="4" fillId="4" borderId="12" xfId="0" applyNumberFormat="1" applyFont="1" applyFill="1" applyBorder="1" applyAlignment="1">
      <alignment horizontal="left" vertical="center"/>
    </xf>
    <xf numFmtId="178" fontId="8" fillId="4" borderId="28" xfId="0" applyNumberFormat="1" applyFont="1" applyFill="1" applyBorder="1" applyAlignment="1">
      <alignment horizontal="right" vertical="center"/>
    </xf>
    <xf numFmtId="178" fontId="8" fillId="4" borderId="30" xfId="0" applyNumberFormat="1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vertical="center" wrapText="1"/>
    </xf>
    <xf numFmtId="41" fontId="4" fillId="4" borderId="26" xfId="1" applyFont="1" applyFill="1" applyBorder="1" applyAlignment="1">
      <alignment horizontal="right" vertical="center"/>
    </xf>
    <xf numFmtId="176" fontId="4" fillId="4" borderId="20" xfId="0" applyNumberFormat="1" applyFont="1" applyFill="1" applyBorder="1" applyAlignment="1">
      <alignment horizontal="left" vertical="center"/>
    </xf>
    <xf numFmtId="3" fontId="8" fillId="4" borderId="20" xfId="0" applyNumberFormat="1" applyFont="1" applyFill="1" applyBorder="1">
      <alignment vertical="center"/>
    </xf>
    <xf numFmtId="0" fontId="8" fillId="4" borderId="20" xfId="0" applyFont="1" applyFill="1" applyBorder="1">
      <alignment vertical="center"/>
    </xf>
    <xf numFmtId="49" fontId="8" fillId="4" borderId="20" xfId="0" applyNumberFormat="1" applyFont="1" applyFill="1" applyBorder="1" applyAlignment="1">
      <alignment horizontal="right" vertical="center"/>
    </xf>
    <xf numFmtId="0" fontId="8" fillId="4" borderId="20" xfId="0" applyFont="1" applyFill="1" applyBorder="1" applyAlignment="1">
      <alignment horizontal="center" vertical="center"/>
    </xf>
    <xf numFmtId="180" fontId="8" fillId="4" borderId="27" xfId="0" applyNumberFormat="1" applyFont="1" applyFill="1" applyBorder="1">
      <alignment vertical="center"/>
    </xf>
    <xf numFmtId="176" fontId="8" fillId="4" borderId="12" xfId="0" applyNumberFormat="1" applyFont="1" applyFill="1" applyBorder="1" applyAlignment="1">
      <alignment horizontal="left" vertical="center"/>
    </xf>
    <xf numFmtId="3" fontId="8" fillId="4" borderId="28" xfId="0" applyNumberFormat="1" applyFont="1" applyFill="1" applyBorder="1">
      <alignment vertical="center"/>
    </xf>
    <xf numFmtId="0" fontId="8" fillId="4" borderId="28" xfId="0" applyFont="1" applyFill="1" applyBorder="1">
      <alignment vertical="center"/>
    </xf>
    <xf numFmtId="0" fontId="4" fillId="4" borderId="28" xfId="0" applyFont="1" applyFill="1" applyBorder="1">
      <alignment vertical="center"/>
    </xf>
    <xf numFmtId="49" fontId="8" fillId="4" borderId="28" xfId="0" applyNumberFormat="1" applyFont="1" applyFill="1" applyBorder="1" applyAlignment="1">
      <alignment horizontal="right" vertical="center"/>
    </xf>
    <xf numFmtId="0" fontId="8" fillId="4" borderId="28" xfId="0" applyFont="1" applyFill="1" applyBorder="1" applyAlignment="1">
      <alignment horizontal="center" vertical="center"/>
    </xf>
    <xf numFmtId="180" fontId="8" fillId="4" borderId="30" xfId="0" applyNumberFormat="1" applyFont="1" applyFill="1" applyBorder="1">
      <alignment vertical="center"/>
    </xf>
    <xf numFmtId="180" fontId="8" fillId="0" borderId="9" xfId="0" applyNumberFormat="1" applyFont="1" applyBorder="1" applyAlignment="1">
      <alignment horizontal="right" vertical="center" wrapText="1"/>
    </xf>
    <xf numFmtId="41" fontId="4" fillId="4" borderId="0" xfId="1" applyFont="1" applyFill="1" applyBorder="1" applyAlignment="1">
      <alignment horizontal="left" vertical="center"/>
    </xf>
    <xf numFmtId="3" fontId="4" fillId="0" borderId="19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80" fontId="4" fillId="0" borderId="24" xfId="0" applyNumberFormat="1" applyFont="1" applyBorder="1" applyAlignment="1">
      <alignment horizontal="right" vertical="center" wrapText="1"/>
    </xf>
    <xf numFmtId="176" fontId="4" fillId="0" borderId="58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6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46" xfId="0" applyNumberFormat="1" applyFont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 wrapText="1"/>
    </xf>
    <xf numFmtId="0" fontId="11" fillId="2" borderId="47" xfId="0" applyFont="1" applyFill="1" applyBorder="1" applyAlignment="1">
      <alignment horizontal="center" vertical="center" wrapText="1"/>
    </xf>
    <xf numFmtId="176" fontId="8" fillId="0" borderId="18" xfId="0" applyNumberFormat="1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horizontal="left" vertical="center"/>
    </xf>
    <xf numFmtId="176" fontId="16" fillId="0" borderId="18" xfId="0" applyNumberFormat="1" applyFont="1" applyFill="1" applyBorder="1" applyAlignment="1">
      <alignment horizontal="left" vertical="center" wrapText="1"/>
    </xf>
    <xf numFmtId="176" fontId="8" fillId="0" borderId="21" xfId="0" applyNumberFormat="1" applyFont="1" applyFill="1" applyBorder="1" applyAlignment="1">
      <alignment horizontal="left" vertical="center" wrapText="1"/>
    </xf>
    <xf numFmtId="176" fontId="12" fillId="0" borderId="19" xfId="0" applyNumberFormat="1" applyFont="1" applyBorder="1" applyAlignment="1">
      <alignment horizontal="left" vertical="center" wrapText="1"/>
    </xf>
    <xf numFmtId="176" fontId="12" fillId="0" borderId="20" xfId="0" applyNumberFormat="1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"/>
  <sheetViews>
    <sheetView tabSelected="1" zoomScale="85" zoomScaleNormal="85" workbookViewId="0">
      <selection activeCell="D10" sqref="D10"/>
    </sheetView>
  </sheetViews>
  <sheetFormatPr defaultRowHeight="13.5"/>
  <cols>
    <col min="1" max="2" width="11.21875" style="4" customWidth="1"/>
    <col min="3" max="4" width="15.77734375" style="4" customWidth="1"/>
    <col min="5" max="5" width="12.77734375" style="55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>
      <c r="A2" s="490" t="s">
        <v>248</v>
      </c>
      <c r="B2" s="490"/>
      <c r="C2" s="490"/>
      <c r="D2" s="490"/>
      <c r="E2" s="490"/>
      <c r="F2" s="490"/>
      <c r="G2" s="490"/>
      <c r="H2" s="490"/>
      <c r="I2" s="490"/>
      <c r="J2" s="490"/>
    </row>
    <row r="3" spans="1:10" ht="22.5">
      <c r="A3" s="495" t="s">
        <v>139</v>
      </c>
      <c r="B3" s="495"/>
      <c r="C3" s="495"/>
      <c r="D3" s="495"/>
      <c r="E3" s="495"/>
      <c r="F3" s="495"/>
      <c r="G3" s="495"/>
      <c r="H3" s="495"/>
      <c r="I3" s="495"/>
      <c r="J3" s="495"/>
    </row>
    <row r="4" spans="1:10">
      <c r="C4" s="57"/>
    </row>
    <row r="5" spans="1:10" ht="18.75">
      <c r="A5" s="496" t="s">
        <v>165</v>
      </c>
      <c r="B5" s="496"/>
      <c r="C5" s="496"/>
    </row>
    <row r="6" spans="1:10" ht="15" thickBot="1">
      <c r="A6" s="491" t="s">
        <v>17</v>
      </c>
      <c r="B6" s="491"/>
      <c r="C6" s="491"/>
      <c r="D6" s="491"/>
      <c r="E6" s="491"/>
      <c r="F6" s="491"/>
      <c r="G6" s="491"/>
      <c r="H6" s="491"/>
      <c r="I6" s="491"/>
      <c r="J6" s="491"/>
    </row>
    <row r="7" spans="1:10" ht="27.75" customHeight="1">
      <c r="A7" s="492" t="s">
        <v>19</v>
      </c>
      <c r="B7" s="493"/>
      <c r="C7" s="493"/>
      <c r="D7" s="493"/>
      <c r="E7" s="493"/>
      <c r="F7" s="493" t="s">
        <v>18</v>
      </c>
      <c r="G7" s="493"/>
      <c r="H7" s="493"/>
      <c r="I7" s="493"/>
      <c r="J7" s="494"/>
    </row>
    <row r="8" spans="1:10" ht="40.5" customHeight="1" thickBot="1">
      <c r="A8" s="43" t="s">
        <v>0</v>
      </c>
      <c r="B8" s="44" t="s">
        <v>1</v>
      </c>
      <c r="C8" s="58" t="s">
        <v>247</v>
      </c>
      <c r="D8" s="172" t="s">
        <v>249</v>
      </c>
      <c r="E8" s="59" t="s">
        <v>2</v>
      </c>
      <c r="F8" s="44" t="s">
        <v>0</v>
      </c>
      <c r="G8" s="44" t="s">
        <v>1</v>
      </c>
      <c r="H8" s="58" t="s">
        <v>247</v>
      </c>
      <c r="I8" s="172" t="s">
        <v>249</v>
      </c>
      <c r="J8" s="366" t="s">
        <v>2</v>
      </c>
    </row>
    <row r="9" spans="1:10" ht="27.75" customHeight="1" thickBot="1">
      <c r="A9" s="488" t="s">
        <v>26</v>
      </c>
      <c r="B9" s="489"/>
      <c r="C9" s="7">
        <f>SUM(C10:C15)</f>
        <v>587394</v>
      </c>
      <c r="D9" s="7">
        <f>SUM(D10:D15)</f>
        <v>455990</v>
      </c>
      <c r="E9" s="90">
        <f>D9-C9</f>
        <v>-131404</v>
      </c>
      <c r="F9" s="489" t="s">
        <v>26</v>
      </c>
      <c r="G9" s="489"/>
      <c r="H9" s="7">
        <f>SUM(H10,H14:H19)</f>
        <v>587394</v>
      </c>
      <c r="I9" s="7">
        <f>SUM(I10,I14:I19)</f>
        <v>455990</v>
      </c>
      <c r="J9" s="97">
        <f>I9-H9</f>
        <v>-131404</v>
      </c>
    </row>
    <row r="10" spans="1:10" ht="27.75" customHeight="1" thickTop="1">
      <c r="A10" s="60" t="s">
        <v>180</v>
      </c>
      <c r="B10" s="383" t="s">
        <v>180</v>
      </c>
      <c r="C10" s="384">
        <v>23650</v>
      </c>
      <c r="D10" s="384">
        <v>44360</v>
      </c>
      <c r="E10" s="102">
        <f t="shared" ref="E10:E15" si="0">SUM(D10-C10)</f>
        <v>20710</v>
      </c>
      <c r="F10" s="485" t="s">
        <v>25</v>
      </c>
      <c r="G10" s="337" t="s">
        <v>169</v>
      </c>
      <c r="H10" s="10">
        <v>15727</v>
      </c>
      <c r="I10" s="10">
        <f>SUM(I11:I13)</f>
        <v>89306</v>
      </c>
      <c r="J10" s="98">
        <f>SUM(I10-H10)</f>
        <v>73579</v>
      </c>
    </row>
    <row r="11" spans="1:10" ht="27.75" customHeight="1">
      <c r="A11" s="61" t="s">
        <v>33</v>
      </c>
      <c r="B11" s="37" t="s">
        <v>33</v>
      </c>
      <c r="C11" s="11">
        <v>454000</v>
      </c>
      <c r="D11" s="11">
        <v>250000</v>
      </c>
      <c r="E11" s="102">
        <f t="shared" si="0"/>
        <v>-204000</v>
      </c>
      <c r="F11" s="486"/>
      <c r="G11" s="37" t="s">
        <v>23</v>
      </c>
      <c r="H11" s="11">
        <v>5131</v>
      </c>
      <c r="I11" s="11">
        <v>75443</v>
      </c>
      <c r="J11" s="99">
        <f>SUM(I11-H11)</f>
        <v>70312</v>
      </c>
    </row>
    <row r="12" spans="1:10" ht="27.75" customHeight="1">
      <c r="A12" s="61" t="s">
        <v>34</v>
      </c>
      <c r="B12" s="37" t="s">
        <v>34</v>
      </c>
      <c r="C12" s="11">
        <v>75400</v>
      </c>
      <c r="D12" s="11">
        <v>75400</v>
      </c>
      <c r="E12" s="102">
        <f t="shared" si="0"/>
        <v>0</v>
      </c>
      <c r="F12" s="486"/>
      <c r="G12" s="37" t="s">
        <v>35</v>
      </c>
      <c r="H12" s="11">
        <v>2760</v>
      </c>
      <c r="I12" s="11">
        <v>3000</v>
      </c>
      <c r="J12" s="99">
        <f t="shared" ref="J12:J19" si="1">SUM(I12-H12)</f>
        <v>240</v>
      </c>
    </row>
    <row r="13" spans="1:10" ht="27.75" customHeight="1">
      <c r="A13" s="61" t="s">
        <v>133</v>
      </c>
      <c r="B13" s="37" t="s">
        <v>133</v>
      </c>
      <c r="C13" s="11">
        <v>0</v>
      </c>
      <c r="D13" s="11">
        <v>0</v>
      </c>
      <c r="E13" s="96">
        <f t="shared" si="0"/>
        <v>0</v>
      </c>
      <c r="F13" s="487"/>
      <c r="G13" s="37" t="s">
        <v>22</v>
      </c>
      <c r="H13" s="11">
        <v>7836</v>
      </c>
      <c r="I13" s="11">
        <v>10863</v>
      </c>
      <c r="J13" s="100">
        <f t="shared" si="1"/>
        <v>3027</v>
      </c>
    </row>
    <row r="14" spans="1:10" ht="27.75" customHeight="1">
      <c r="A14" s="61" t="s">
        <v>20</v>
      </c>
      <c r="B14" s="37" t="s">
        <v>76</v>
      </c>
      <c r="C14" s="11">
        <v>22324</v>
      </c>
      <c r="D14" s="11">
        <v>66210</v>
      </c>
      <c r="E14" s="102">
        <f t="shared" si="0"/>
        <v>43886</v>
      </c>
      <c r="F14" s="37" t="s">
        <v>36</v>
      </c>
      <c r="G14" s="37" t="s">
        <v>37</v>
      </c>
      <c r="H14" s="11">
        <v>7402</v>
      </c>
      <c r="I14" s="11">
        <v>6600</v>
      </c>
      <c r="J14" s="99">
        <f t="shared" si="1"/>
        <v>-802</v>
      </c>
    </row>
    <row r="15" spans="1:10" ht="27.75" customHeight="1">
      <c r="A15" s="62" t="s">
        <v>21</v>
      </c>
      <c r="B15" s="263" t="s">
        <v>21</v>
      </c>
      <c r="C15" s="11">
        <v>12020</v>
      </c>
      <c r="D15" s="11">
        <v>20020</v>
      </c>
      <c r="E15" s="102">
        <f t="shared" si="0"/>
        <v>8000</v>
      </c>
      <c r="F15" s="37" t="s">
        <v>38</v>
      </c>
      <c r="G15" s="37" t="s">
        <v>91</v>
      </c>
      <c r="H15" s="11">
        <v>499488</v>
      </c>
      <c r="I15" s="11">
        <v>311084</v>
      </c>
      <c r="J15" s="100">
        <f t="shared" si="1"/>
        <v>-188404</v>
      </c>
    </row>
    <row r="16" spans="1:10" ht="27.75" customHeight="1">
      <c r="A16" s="64"/>
      <c r="B16" s="64"/>
      <c r="D16" s="64"/>
      <c r="F16" s="37" t="s">
        <v>151</v>
      </c>
      <c r="G16" s="37" t="s">
        <v>152</v>
      </c>
      <c r="H16" s="11">
        <v>5000</v>
      </c>
      <c r="I16" s="11">
        <v>10000</v>
      </c>
      <c r="J16" s="100">
        <f t="shared" si="1"/>
        <v>5000</v>
      </c>
    </row>
    <row r="17" spans="1:10" ht="27.75" customHeight="1">
      <c r="A17" s="62"/>
      <c r="B17" s="263"/>
      <c r="C17" s="11"/>
      <c r="D17" s="11"/>
      <c r="E17" s="102"/>
      <c r="F17" s="37" t="s">
        <v>135</v>
      </c>
      <c r="G17" s="37" t="s">
        <v>135</v>
      </c>
      <c r="H17" s="11">
        <v>0</v>
      </c>
      <c r="I17" s="11">
        <v>0</v>
      </c>
      <c r="J17" s="100">
        <f t="shared" si="1"/>
        <v>0</v>
      </c>
    </row>
    <row r="18" spans="1:10" ht="27.75" customHeight="1">
      <c r="A18" s="63"/>
      <c r="B18" s="64"/>
      <c r="C18" s="54"/>
      <c r="D18" s="54"/>
      <c r="E18" s="65" t="s">
        <v>134</v>
      </c>
      <c r="F18" s="37" t="s">
        <v>24</v>
      </c>
      <c r="G18" s="37" t="s">
        <v>24</v>
      </c>
      <c r="H18" s="11">
        <v>35777</v>
      </c>
      <c r="I18" s="11">
        <v>25000</v>
      </c>
      <c r="J18" s="99">
        <f>I18-H18</f>
        <v>-10777</v>
      </c>
    </row>
    <row r="19" spans="1:10" ht="27.75" customHeight="1" thickBot="1">
      <c r="A19" s="66"/>
      <c r="B19" s="67"/>
      <c r="C19" s="67"/>
      <c r="D19" s="67"/>
      <c r="E19" s="68"/>
      <c r="F19" s="39" t="s">
        <v>175</v>
      </c>
      <c r="G19" s="39" t="s">
        <v>174</v>
      </c>
      <c r="H19" s="40">
        <v>24000</v>
      </c>
      <c r="I19" s="40">
        <v>14000</v>
      </c>
      <c r="J19" s="101">
        <f t="shared" si="1"/>
        <v>-10000</v>
      </c>
    </row>
    <row r="20" spans="1:10">
      <c r="A20" s="42"/>
      <c r="B20" s="42"/>
      <c r="C20" s="42"/>
      <c r="D20" s="42"/>
      <c r="F20" s="42"/>
      <c r="G20" s="42"/>
      <c r="H20" s="42"/>
      <c r="I20" s="42"/>
      <c r="J20" s="42"/>
    </row>
    <row r="21" spans="1:10">
      <c r="A21" s="42"/>
      <c r="B21" s="42"/>
      <c r="C21" s="42"/>
      <c r="D21" s="42"/>
      <c r="F21" s="42"/>
      <c r="G21" s="42"/>
      <c r="H21" s="42"/>
      <c r="I21" s="42"/>
      <c r="J21" s="42"/>
    </row>
    <row r="22" spans="1:10">
      <c r="A22" s="42"/>
      <c r="B22" s="42"/>
      <c r="C22" s="42"/>
      <c r="D22" s="42"/>
      <c r="F22" s="42"/>
      <c r="G22" s="42"/>
      <c r="H22" s="42"/>
      <c r="I22" s="42"/>
      <c r="J22" s="42"/>
    </row>
    <row r="23" spans="1:10">
      <c r="A23" s="42"/>
      <c r="B23" s="42"/>
      <c r="C23" s="42"/>
      <c r="D23" s="42"/>
      <c r="F23" s="42"/>
      <c r="G23" s="42"/>
      <c r="H23" s="42"/>
      <c r="I23" s="42"/>
      <c r="J23" s="42"/>
    </row>
    <row r="24" spans="1:10">
      <c r="A24" s="42"/>
      <c r="B24" s="42"/>
      <c r="C24" s="42"/>
      <c r="D24" s="42"/>
      <c r="F24" s="42"/>
      <c r="G24" s="42"/>
      <c r="H24" s="42"/>
      <c r="I24" s="42"/>
      <c r="J24" s="42"/>
    </row>
    <row r="25" spans="1:10">
      <c r="A25" s="42"/>
      <c r="B25" s="42"/>
      <c r="C25" s="42"/>
      <c r="D25" s="42"/>
      <c r="F25" s="42"/>
      <c r="G25" s="42"/>
      <c r="H25" s="42"/>
      <c r="I25" s="69"/>
      <c r="J25" s="42"/>
    </row>
    <row r="26" spans="1:10">
      <c r="A26" s="42"/>
      <c r="B26" s="42"/>
      <c r="C26" s="42"/>
      <c r="D26" s="42"/>
      <c r="F26" s="42"/>
      <c r="G26" s="42"/>
      <c r="H26" s="42"/>
      <c r="I26" s="42"/>
      <c r="J26" s="42"/>
    </row>
    <row r="27" spans="1:10">
      <c r="A27" s="42"/>
      <c r="B27" s="42"/>
      <c r="C27" s="42"/>
      <c r="D27" s="42"/>
      <c r="F27" s="42"/>
      <c r="G27" s="42"/>
      <c r="H27" s="42"/>
      <c r="I27" s="42"/>
      <c r="J27" s="42"/>
    </row>
    <row r="28" spans="1:10">
      <c r="A28" s="42"/>
      <c r="B28" s="42"/>
      <c r="C28" s="42"/>
      <c r="D28" s="42"/>
      <c r="F28" s="42"/>
      <c r="G28" s="42"/>
      <c r="H28" s="42"/>
      <c r="I28" s="42"/>
      <c r="J28" s="42"/>
    </row>
    <row r="29" spans="1:10">
      <c r="A29" s="42"/>
      <c r="B29" s="42"/>
      <c r="C29" s="42"/>
      <c r="D29" s="42"/>
      <c r="F29" s="42"/>
      <c r="G29" s="42"/>
      <c r="H29" s="42"/>
      <c r="I29" s="42"/>
      <c r="J29" s="42"/>
    </row>
    <row r="30" spans="1:10">
      <c r="A30" s="42"/>
      <c r="B30" s="42"/>
      <c r="C30" s="42"/>
      <c r="D30" s="42"/>
      <c r="F30" s="42"/>
      <c r="G30" s="42"/>
      <c r="H30" s="42"/>
      <c r="I30" s="42"/>
      <c r="J30" s="42"/>
    </row>
    <row r="31" spans="1:10">
      <c r="A31" s="42"/>
      <c r="B31" s="42"/>
      <c r="C31" s="42"/>
      <c r="D31" s="42"/>
      <c r="F31" s="42"/>
      <c r="G31" s="42"/>
      <c r="H31" s="42"/>
      <c r="I31" s="42"/>
      <c r="J31" s="42"/>
    </row>
    <row r="32" spans="1:10">
      <c r="A32" s="42"/>
      <c r="B32" s="42"/>
      <c r="C32" s="42"/>
      <c r="D32" s="42"/>
      <c r="F32" s="42"/>
      <c r="G32" s="42"/>
      <c r="H32" s="42"/>
      <c r="I32" s="42"/>
      <c r="J32" s="42"/>
    </row>
    <row r="33" spans="1:10">
      <c r="A33" s="42"/>
      <c r="B33" s="42"/>
      <c r="C33" s="42"/>
      <c r="D33" s="42"/>
      <c r="F33" s="42"/>
      <c r="G33" s="42"/>
      <c r="H33" s="42"/>
      <c r="I33" s="42"/>
      <c r="J33" s="42"/>
    </row>
    <row r="34" spans="1:10">
      <c r="A34" s="42"/>
      <c r="B34" s="42"/>
      <c r="C34" s="42"/>
      <c r="D34" s="42"/>
      <c r="F34" s="42"/>
      <c r="G34" s="42"/>
      <c r="H34" s="42"/>
      <c r="I34" s="42"/>
      <c r="J34" s="42"/>
    </row>
    <row r="35" spans="1:10">
      <c r="A35" s="42"/>
      <c r="B35" s="42"/>
      <c r="C35" s="42"/>
      <c r="D35" s="42"/>
      <c r="F35" s="42"/>
      <c r="G35" s="42"/>
      <c r="H35" s="42"/>
      <c r="I35" s="42"/>
      <c r="J35" s="42"/>
    </row>
    <row r="36" spans="1:10">
      <c r="A36" s="42"/>
      <c r="B36" s="42"/>
      <c r="C36" s="42"/>
      <c r="D36" s="42"/>
      <c r="F36" s="42"/>
      <c r="G36" s="42"/>
      <c r="H36" s="42"/>
      <c r="I36" s="42"/>
      <c r="J36" s="42"/>
    </row>
    <row r="37" spans="1:10">
      <c r="A37" s="42"/>
      <c r="B37" s="42"/>
      <c r="C37" s="42"/>
      <c r="D37" s="42"/>
      <c r="F37" s="42"/>
      <c r="G37" s="42"/>
      <c r="H37" s="42"/>
      <c r="I37" s="42"/>
      <c r="J37" s="42"/>
    </row>
    <row r="38" spans="1:10">
      <c r="A38" s="42"/>
      <c r="B38" s="42"/>
      <c r="C38" s="42"/>
      <c r="D38" s="42"/>
      <c r="F38" s="42"/>
      <c r="G38" s="42"/>
      <c r="H38" s="42"/>
      <c r="I38" s="42"/>
      <c r="J38" s="42"/>
    </row>
    <row r="39" spans="1:10">
      <c r="A39" s="42"/>
      <c r="B39" s="42"/>
      <c r="C39" s="42"/>
      <c r="D39" s="42"/>
      <c r="F39" s="42"/>
      <c r="G39" s="42"/>
      <c r="H39" s="42"/>
      <c r="I39" s="42"/>
      <c r="J39" s="42"/>
    </row>
    <row r="40" spans="1:10">
      <c r="A40" s="42"/>
      <c r="B40" s="42"/>
      <c r="C40" s="42"/>
      <c r="D40" s="42"/>
      <c r="F40" s="42"/>
      <c r="G40" s="42"/>
      <c r="H40" s="42"/>
      <c r="I40" s="42"/>
      <c r="J40" s="42"/>
    </row>
    <row r="41" spans="1:10">
      <c r="A41" s="42"/>
      <c r="B41" s="42"/>
      <c r="C41" s="42"/>
      <c r="D41" s="42"/>
      <c r="F41" s="42"/>
      <c r="G41" s="42"/>
      <c r="H41" s="42"/>
      <c r="I41" s="42"/>
      <c r="J41" s="42"/>
    </row>
    <row r="42" spans="1:10">
      <c r="A42" s="42"/>
      <c r="B42" s="42"/>
      <c r="C42" s="42"/>
      <c r="D42" s="42"/>
      <c r="F42" s="42"/>
      <c r="G42" s="42"/>
      <c r="H42" s="42"/>
      <c r="I42" s="42"/>
      <c r="J42" s="42"/>
    </row>
    <row r="43" spans="1:10">
      <c r="A43" s="42"/>
      <c r="B43" s="42"/>
      <c r="C43" s="42"/>
      <c r="D43" s="42"/>
      <c r="F43" s="42"/>
      <c r="G43" s="42"/>
      <c r="H43" s="42"/>
      <c r="I43" s="42"/>
      <c r="J43" s="42"/>
    </row>
    <row r="44" spans="1:10">
      <c r="A44" s="42"/>
      <c r="B44" s="42"/>
      <c r="C44" s="42"/>
      <c r="D44" s="42"/>
      <c r="F44" s="42"/>
      <c r="G44" s="42"/>
      <c r="H44" s="42"/>
      <c r="I44" s="42"/>
      <c r="J44" s="42"/>
    </row>
    <row r="45" spans="1:10">
      <c r="A45" s="42"/>
      <c r="B45" s="42"/>
      <c r="C45" s="42"/>
      <c r="D45" s="42"/>
      <c r="F45" s="42"/>
      <c r="G45" s="42"/>
      <c r="H45" s="42"/>
      <c r="I45" s="42"/>
      <c r="J45" s="42"/>
    </row>
    <row r="46" spans="1:10">
      <c r="A46" s="42"/>
      <c r="B46" s="42"/>
      <c r="C46" s="42"/>
      <c r="D46" s="42"/>
      <c r="F46" s="42"/>
      <c r="G46" s="42"/>
      <c r="H46" s="42"/>
      <c r="I46" s="42"/>
      <c r="J46" s="42"/>
    </row>
  </sheetData>
  <mergeCells count="9">
    <mergeCell ref="F10:F13"/>
    <mergeCell ref="A9:B9"/>
    <mergeCell ref="F9:G9"/>
    <mergeCell ref="A2:J2"/>
    <mergeCell ref="A6:J6"/>
    <mergeCell ref="A7:E7"/>
    <mergeCell ref="F7:J7"/>
    <mergeCell ref="A3:J3"/>
    <mergeCell ref="A5:C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4"/>
  <sheetViews>
    <sheetView zoomScale="85" zoomScaleNormal="85" workbookViewId="0">
      <pane ySplit="4" topLeftCell="A5" activePane="bottomLeft" state="frozen"/>
      <selection pane="bottomLeft" activeCell="D3" sqref="D3:D4"/>
    </sheetView>
  </sheetViews>
  <sheetFormatPr defaultRowHeight="13.5"/>
  <cols>
    <col min="1" max="1" width="10.21875" style="4" customWidth="1"/>
    <col min="2" max="2" width="11.5546875" style="4" customWidth="1"/>
    <col min="3" max="3" width="12.88671875" style="4" customWidth="1"/>
    <col min="4" max="4" width="13" style="3" customWidth="1"/>
    <col min="5" max="5" width="14.109375" style="3" customWidth="1"/>
    <col min="6" max="6" width="11" style="3" customWidth="1"/>
    <col min="7" max="7" width="24.44140625" style="3" customWidth="1"/>
    <col min="8" max="8" width="10.5546875" style="3" customWidth="1"/>
    <col min="9" max="9" width="2.109375" style="3" customWidth="1"/>
    <col min="10" max="10" width="3.44140625" style="3" customWidth="1"/>
    <col min="11" max="11" width="3.5546875" style="3" customWidth="1"/>
    <col min="12" max="12" width="0.88671875" style="3" customWidth="1"/>
    <col min="13" max="13" width="15.6640625" style="4" customWidth="1"/>
  </cols>
  <sheetData>
    <row r="1" spans="1:15" ht="18.75">
      <c r="A1" s="243" t="s">
        <v>166</v>
      </c>
      <c r="B1" s="243"/>
      <c r="C1" s="243"/>
    </row>
    <row r="2" spans="1:15" ht="15" thickBot="1">
      <c r="A2" s="491" t="s">
        <v>17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</row>
    <row r="3" spans="1:15" ht="29.25" customHeight="1">
      <c r="A3" s="492" t="s">
        <v>27</v>
      </c>
      <c r="B3" s="500"/>
      <c r="C3" s="493"/>
      <c r="D3" s="514" t="s">
        <v>252</v>
      </c>
      <c r="E3" s="501" t="s">
        <v>250</v>
      </c>
      <c r="F3" s="500" t="s">
        <v>4</v>
      </c>
      <c r="G3" s="508" t="s">
        <v>172</v>
      </c>
      <c r="H3" s="509"/>
      <c r="I3" s="509"/>
      <c r="J3" s="509"/>
      <c r="K3" s="509"/>
      <c r="L3" s="509"/>
      <c r="M3" s="510"/>
    </row>
    <row r="4" spans="1:15" ht="27.75" customHeight="1" thickBot="1">
      <c r="A4" s="381" t="s">
        <v>5</v>
      </c>
      <c r="B4" s="106" t="s">
        <v>6</v>
      </c>
      <c r="C4" s="382" t="s">
        <v>7</v>
      </c>
      <c r="D4" s="515"/>
      <c r="E4" s="502"/>
      <c r="F4" s="503"/>
      <c r="G4" s="511"/>
      <c r="H4" s="512"/>
      <c r="I4" s="512"/>
      <c r="J4" s="512"/>
      <c r="K4" s="512"/>
      <c r="L4" s="512"/>
      <c r="M4" s="513"/>
    </row>
    <row r="5" spans="1:15" ht="35.25" customHeight="1" thickBot="1">
      <c r="A5" s="497" t="s">
        <v>26</v>
      </c>
      <c r="B5" s="498"/>
      <c r="C5" s="499"/>
      <c r="D5" s="76">
        <f>D6+D14+D20+D29+D33+D48</f>
        <v>587394</v>
      </c>
      <c r="E5" s="76">
        <f>E6+E14+E20+E29+E33+E48</f>
        <v>455990</v>
      </c>
      <c r="F5" s="95">
        <f t="shared" ref="F5" si="0">SUM(E5-D5)</f>
        <v>-131404</v>
      </c>
      <c r="G5" s="77"/>
      <c r="H5" s="78"/>
      <c r="I5" s="78"/>
      <c r="J5" s="78"/>
      <c r="K5" s="78"/>
      <c r="L5" s="78"/>
      <c r="M5" s="226">
        <f>M6+M14+M20+M29+M33+M48</f>
        <v>455990660</v>
      </c>
      <c r="O5" s="1"/>
    </row>
    <row r="6" spans="1:15" ht="28.5" customHeight="1" thickTop="1">
      <c r="A6" s="191" t="s">
        <v>180</v>
      </c>
      <c r="B6" s="191" t="s">
        <v>180</v>
      </c>
      <c r="C6" s="350" t="s">
        <v>100</v>
      </c>
      <c r="D6" s="212">
        <f>SUM(D7)</f>
        <v>23650</v>
      </c>
      <c r="E6" s="212">
        <f>SUM(E7)</f>
        <v>44360</v>
      </c>
      <c r="F6" s="156">
        <f t="shared" ref="F6:F15" si="1">E6-D6</f>
        <v>20710</v>
      </c>
      <c r="G6" s="213"/>
      <c r="H6" s="214"/>
      <c r="I6" s="214"/>
      <c r="J6" s="214"/>
      <c r="K6" s="214"/>
      <c r="L6" s="214"/>
      <c r="M6" s="215">
        <f>SUM(M7)</f>
        <v>44360000</v>
      </c>
    </row>
    <row r="7" spans="1:15" ht="28.5" customHeight="1">
      <c r="A7" s="370"/>
      <c r="B7" s="369"/>
      <c r="C7" s="191" t="s">
        <v>102</v>
      </c>
      <c r="D7" s="212">
        <f>D8+D9+D13</f>
        <v>23650</v>
      </c>
      <c r="E7" s="212">
        <f>E8+E9+E13</f>
        <v>44360</v>
      </c>
      <c r="F7" s="154">
        <f t="shared" si="1"/>
        <v>20710</v>
      </c>
      <c r="G7" s="213"/>
      <c r="H7" s="214"/>
      <c r="I7" s="214"/>
      <c r="J7" s="214"/>
      <c r="K7" s="214"/>
      <c r="L7" s="214"/>
      <c r="M7" s="215">
        <f>M8+M9+M10+M11+M12+M13</f>
        <v>44360000</v>
      </c>
    </row>
    <row r="8" spans="1:15" ht="40.5" customHeight="1">
      <c r="A8" s="371"/>
      <c r="B8" s="373"/>
      <c r="C8" s="345" t="s">
        <v>181</v>
      </c>
      <c r="D8" s="346">
        <v>5000</v>
      </c>
      <c r="E8" s="432">
        <v>6000</v>
      </c>
      <c r="F8" s="347">
        <f t="shared" si="1"/>
        <v>1000</v>
      </c>
      <c r="G8" s="386" t="s">
        <v>182</v>
      </c>
      <c r="H8" s="348"/>
      <c r="I8" s="348"/>
      <c r="J8" s="348"/>
      <c r="K8" s="348"/>
      <c r="L8" s="348"/>
      <c r="M8" s="405">
        <v>6000000</v>
      </c>
    </row>
    <row r="9" spans="1:15" ht="26.25" customHeight="1">
      <c r="A9" s="371"/>
      <c r="B9" s="385"/>
      <c r="C9" s="167" t="s">
        <v>199</v>
      </c>
      <c r="D9" s="404">
        <v>17850</v>
      </c>
      <c r="E9" s="431">
        <v>36360</v>
      </c>
      <c r="F9" s="435">
        <f t="shared" si="1"/>
        <v>18510</v>
      </c>
      <c r="G9" s="453" t="s">
        <v>201</v>
      </c>
      <c r="H9" s="124"/>
      <c r="I9" s="124"/>
      <c r="J9" s="124"/>
      <c r="K9" s="124"/>
      <c r="L9" s="124"/>
      <c r="M9" s="454">
        <v>16200000</v>
      </c>
    </row>
    <row r="10" spans="1:15" ht="26.25" customHeight="1">
      <c r="A10" s="371"/>
      <c r="B10" s="430"/>
      <c r="C10" s="372"/>
      <c r="D10" s="343"/>
      <c r="E10" s="433"/>
      <c r="F10" s="341"/>
      <c r="G10" s="441" t="s">
        <v>214</v>
      </c>
      <c r="H10" s="124"/>
      <c r="I10" s="124"/>
      <c r="J10" s="124"/>
      <c r="K10" s="124"/>
      <c r="L10" s="124"/>
      <c r="M10" s="442">
        <v>360000</v>
      </c>
    </row>
    <row r="11" spans="1:15" ht="26.25" customHeight="1">
      <c r="A11" s="371"/>
      <c r="B11" s="406"/>
      <c r="C11" s="372"/>
      <c r="D11" s="343"/>
      <c r="E11" s="433"/>
      <c r="F11" s="434"/>
      <c r="G11" s="441" t="s">
        <v>202</v>
      </c>
      <c r="H11" s="425"/>
      <c r="I11" s="425"/>
      <c r="J11" s="455"/>
      <c r="K11" s="455"/>
      <c r="L11" s="455"/>
      <c r="M11" s="456">
        <v>19800000</v>
      </c>
    </row>
    <row r="12" spans="1:15" ht="3.75" hidden="1" customHeight="1">
      <c r="A12" s="371"/>
      <c r="B12" s="406"/>
      <c r="C12" s="372"/>
      <c r="D12" s="340"/>
      <c r="E12" s="340"/>
      <c r="F12" s="341"/>
      <c r="G12" s="441"/>
      <c r="H12" s="425"/>
      <c r="I12" s="425"/>
      <c r="J12" s="425"/>
      <c r="K12" s="425"/>
      <c r="L12" s="425"/>
      <c r="M12" s="442"/>
    </row>
    <row r="13" spans="1:15" ht="40.5" customHeight="1">
      <c r="A13" s="371"/>
      <c r="B13" s="406"/>
      <c r="C13" s="165" t="s">
        <v>200</v>
      </c>
      <c r="D13" s="346">
        <v>800</v>
      </c>
      <c r="E13" s="346">
        <v>2000</v>
      </c>
      <c r="F13" s="443">
        <f>E13-D13</f>
        <v>1200</v>
      </c>
      <c r="G13" s="457" t="s">
        <v>185</v>
      </c>
      <c r="H13" s="458">
        <v>200000</v>
      </c>
      <c r="I13" s="458" t="s">
        <v>192</v>
      </c>
      <c r="J13" s="124">
        <v>10</v>
      </c>
      <c r="K13" s="124" t="s">
        <v>184</v>
      </c>
      <c r="L13" s="124" t="s">
        <v>52</v>
      </c>
      <c r="M13" s="459">
        <f>H13*J13</f>
        <v>2000000</v>
      </c>
    </row>
    <row r="14" spans="1:15" ht="28.5" customHeight="1">
      <c r="A14" s="208" t="s">
        <v>3</v>
      </c>
      <c r="B14" s="414" t="s">
        <v>3</v>
      </c>
      <c r="C14" s="350" t="s">
        <v>173</v>
      </c>
      <c r="D14" s="212">
        <f>SUM(D15)</f>
        <v>454000</v>
      </c>
      <c r="E14" s="212">
        <f>SUM(E15)</f>
        <v>250000</v>
      </c>
      <c r="F14" s="156">
        <f t="shared" si="1"/>
        <v>-204000</v>
      </c>
      <c r="G14" s="213"/>
      <c r="H14" s="214"/>
      <c r="I14" s="214"/>
      <c r="J14" s="214"/>
      <c r="K14" s="214"/>
      <c r="L14" s="214"/>
      <c r="M14" s="215">
        <f>SUM(M15)</f>
        <v>250000000</v>
      </c>
    </row>
    <row r="15" spans="1:15" ht="28.5" customHeight="1">
      <c r="A15" s="248"/>
      <c r="B15" s="249"/>
      <c r="C15" s="191" t="s">
        <v>109</v>
      </c>
      <c r="D15" s="212">
        <f>SUM(D16:D19)</f>
        <v>454000</v>
      </c>
      <c r="E15" s="212">
        <f>E16+E17+E18+E19</f>
        <v>250000</v>
      </c>
      <c r="F15" s="154">
        <f t="shared" si="1"/>
        <v>-204000</v>
      </c>
      <c r="G15" s="213"/>
      <c r="H15" s="214"/>
      <c r="I15" s="214"/>
      <c r="J15" s="214"/>
      <c r="K15" s="214"/>
      <c r="L15" s="214"/>
      <c r="M15" s="215">
        <f>M16+M17+M18+M19</f>
        <v>250000000</v>
      </c>
    </row>
    <row r="16" spans="1:15" ht="28.5" customHeight="1">
      <c r="A16" s="251"/>
      <c r="B16" s="36"/>
      <c r="C16" s="104" t="s">
        <v>179</v>
      </c>
      <c r="D16" s="340">
        <v>300000</v>
      </c>
      <c r="E16" s="340">
        <v>150000</v>
      </c>
      <c r="F16" s="480">
        <f>E16-D16</f>
        <v>-150000</v>
      </c>
      <c r="G16" s="342" t="s">
        <v>176</v>
      </c>
      <c r="H16" s="343"/>
      <c r="I16" s="343"/>
      <c r="J16" s="343"/>
      <c r="K16" s="343"/>
      <c r="L16" s="343"/>
      <c r="M16" s="344">
        <v>150000000</v>
      </c>
    </row>
    <row r="17" spans="1:13" ht="28.5" customHeight="1">
      <c r="A17" s="252"/>
      <c r="B17" s="36"/>
      <c r="C17" s="345" t="s">
        <v>170</v>
      </c>
      <c r="D17" s="346">
        <v>20000</v>
      </c>
      <c r="E17" s="346">
        <v>10000</v>
      </c>
      <c r="F17" s="443">
        <f>E17-D17</f>
        <v>-10000</v>
      </c>
      <c r="G17" s="516" t="s">
        <v>140</v>
      </c>
      <c r="H17" s="517"/>
      <c r="I17" s="348"/>
      <c r="J17" s="348"/>
      <c r="K17" s="348"/>
      <c r="L17" s="348"/>
      <c r="M17" s="349">
        <v>10000000</v>
      </c>
    </row>
    <row r="18" spans="1:13" ht="28.5" customHeight="1">
      <c r="A18" s="424"/>
      <c r="B18" s="36"/>
      <c r="C18" s="345" t="s">
        <v>170</v>
      </c>
      <c r="D18" s="346">
        <v>114500</v>
      </c>
      <c r="E18" s="346">
        <v>80000</v>
      </c>
      <c r="F18" s="443">
        <f>E18-D18</f>
        <v>-34500</v>
      </c>
      <c r="G18" s="516" t="s">
        <v>205</v>
      </c>
      <c r="H18" s="517"/>
      <c r="I18" s="348"/>
      <c r="J18" s="348"/>
      <c r="K18" s="348"/>
      <c r="L18" s="348"/>
      <c r="M18" s="349">
        <v>80000000</v>
      </c>
    </row>
    <row r="19" spans="1:13" ht="38.25" customHeight="1">
      <c r="A19" s="368"/>
      <c r="B19" s="36"/>
      <c r="C19" s="345" t="s">
        <v>206</v>
      </c>
      <c r="D19" s="346">
        <v>19500</v>
      </c>
      <c r="E19" s="346">
        <v>10000</v>
      </c>
      <c r="F19" s="443">
        <f>E19-D19</f>
        <v>-9500</v>
      </c>
      <c r="G19" s="518" t="s">
        <v>207</v>
      </c>
      <c r="H19" s="519"/>
      <c r="I19" s="348"/>
      <c r="J19" s="348"/>
      <c r="K19" s="348"/>
      <c r="L19" s="348"/>
      <c r="M19" s="349">
        <v>10000000</v>
      </c>
    </row>
    <row r="20" spans="1:13" ht="28.5" customHeight="1">
      <c r="A20" s="208" t="s">
        <v>29</v>
      </c>
      <c r="B20" s="191" t="s">
        <v>30</v>
      </c>
      <c r="C20" s="191" t="s">
        <v>111</v>
      </c>
      <c r="D20" s="212">
        <f>SUM(D21,D26)</f>
        <v>75400</v>
      </c>
      <c r="E20" s="212">
        <f>SUM(E21,E26)</f>
        <v>75400</v>
      </c>
      <c r="F20" s="154">
        <f>SUM(E20-D20)</f>
        <v>0</v>
      </c>
      <c r="G20" s="213"/>
      <c r="H20" s="214"/>
      <c r="I20" s="214"/>
      <c r="J20" s="214"/>
      <c r="K20" s="214"/>
      <c r="L20" s="214"/>
      <c r="M20" s="215">
        <f>SUM(M22,M26)</f>
        <v>75400000</v>
      </c>
    </row>
    <row r="21" spans="1:13" ht="28.5" customHeight="1">
      <c r="A21" s="248"/>
      <c r="B21" s="249"/>
      <c r="C21" s="216" t="s">
        <v>109</v>
      </c>
      <c r="D21" s="217">
        <f>SUM(D22)</f>
        <v>74600</v>
      </c>
      <c r="E21" s="217">
        <f>SUM(E22)</f>
        <v>74600</v>
      </c>
      <c r="F21" s="156">
        <f>SUM(E21-D21)</f>
        <v>0</v>
      </c>
      <c r="G21" s="218"/>
      <c r="H21" s="219"/>
      <c r="I21" s="219"/>
      <c r="J21" s="219"/>
      <c r="K21" s="219"/>
      <c r="L21" s="219"/>
      <c r="M21" s="220">
        <f>SUM(M22)</f>
        <v>74600000</v>
      </c>
    </row>
    <row r="22" spans="1:13" ht="28.5" customHeight="1">
      <c r="A22" s="251"/>
      <c r="B22" s="246"/>
      <c r="C22" s="437" t="s">
        <v>31</v>
      </c>
      <c r="D22" s="438">
        <v>74600</v>
      </c>
      <c r="E22" s="438">
        <v>74600</v>
      </c>
      <c r="F22" s="416">
        <f>SUM(E22-D22)</f>
        <v>0</v>
      </c>
      <c r="G22" s="47"/>
      <c r="H22" s="48"/>
      <c r="I22" s="48"/>
      <c r="J22" s="48"/>
      <c r="K22" s="48"/>
      <c r="L22" s="48"/>
      <c r="M22" s="49">
        <f>SUM(M23:M25)</f>
        <v>74600000</v>
      </c>
    </row>
    <row r="23" spans="1:13" s="376" customFormat="1" ht="18" customHeight="1">
      <c r="A23" s="375"/>
      <c r="B23" s="374"/>
      <c r="C23" s="34"/>
      <c r="D23" s="439"/>
      <c r="E23" s="439"/>
      <c r="F23" s="440"/>
      <c r="G23" s="123" t="s">
        <v>154</v>
      </c>
      <c r="H23" s="124">
        <v>3300000</v>
      </c>
      <c r="I23" s="124" t="s">
        <v>74</v>
      </c>
      <c r="J23" s="124">
        <v>12</v>
      </c>
      <c r="K23" s="124" t="s">
        <v>85</v>
      </c>
      <c r="L23" s="124" t="s">
        <v>75</v>
      </c>
      <c r="M23" s="125">
        <f>H23*J23</f>
        <v>39600000</v>
      </c>
    </row>
    <row r="24" spans="1:13" s="376" customFormat="1" ht="18" customHeight="1">
      <c r="A24" s="378"/>
      <c r="B24" s="379"/>
      <c r="C24" s="34"/>
      <c r="D24" s="439"/>
      <c r="E24" s="439"/>
      <c r="F24" s="440"/>
      <c r="G24" s="123" t="s">
        <v>183</v>
      </c>
      <c r="H24" s="124">
        <v>25000000</v>
      </c>
      <c r="I24" s="124" t="s">
        <v>53</v>
      </c>
      <c r="J24" s="124">
        <v>1</v>
      </c>
      <c r="K24" s="124" t="s">
        <v>56</v>
      </c>
      <c r="L24" s="124" t="s">
        <v>52</v>
      </c>
      <c r="M24" s="125">
        <f>H24*J24</f>
        <v>25000000</v>
      </c>
    </row>
    <row r="25" spans="1:13" ht="24.75" customHeight="1">
      <c r="A25" s="375"/>
      <c r="B25" s="374"/>
      <c r="C25" s="34"/>
      <c r="D25" s="439"/>
      <c r="E25" s="439"/>
      <c r="F25" s="440"/>
      <c r="G25" s="123" t="s">
        <v>177</v>
      </c>
      <c r="H25" s="124">
        <v>10000000</v>
      </c>
      <c r="I25" s="124" t="s">
        <v>136</v>
      </c>
      <c r="J25" s="124">
        <v>1</v>
      </c>
      <c r="K25" s="124" t="s">
        <v>56</v>
      </c>
      <c r="L25" s="124" t="s">
        <v>137</v>
      </c>
      <c r="M25" s="125">
        <f>SUM(H25*J25)</f>
        <v>10000000</v>
      </c>
    </row>
    <row r="26" spans="1:13" ht="28.5" customHeight="1">
      <c r="A26" s="251"/>
      <c r="B26" s="246"/>
      <c r="C26" s="191" t="s">
        <v>113</v>
      </c>
      <c r="D26" s="221">
        <v>800</v>
      </c>
      <c r="E26" s="221">
        <v>800</v>
      </c>
      <c r="F26" s="154">
        <f>SUM(E26-D26)</f>
        <v>0</v>
      </c>
      <c r="G26" s="213"/>
      <c r="H26" s="214"/>
      <c r="I26" s="214"/>
      <c r="J26" s="214"/>
      <c r="K26" s="214"/>
      <c r="L26" s="214"/>
      <c r="M26" s="215">
        <f>M28</f>
        <v>800000</v>
      </c>
    </row>
    <row r="27" spans="1:13" ht="18.75" customHeight="1">
      <c r="A27" s="251"/>
      <c r="B27" s="246"/>
      <c r="C27" s="246" t="s">
        <v>112</v>
      </c>
      <c r="D27" s="46">
        <v>800</v>
      </c>
      <c r="E27" s="46">
        <v>800</v>
      </c>
      <c r="F27" s="103">
        <f>SUM(E27-D27)</f>
        <v>0</v>
      </c>
      <c r="G27" s="50"/>
      <c r="H27" s="51"/>
      <c r="I27" s="51"/>
      <c r="J27" s="51"/>
      <c r="K27" s="51"/>
      <c r="L27" s="51"/>
      <c r="M27" s="52"/>
    </row>
    <row r="28" spans="1:13" ht="28.5" customHeight="1">
      <c r="A28" s="251"/>
      <c r="B28" s="246"/>
      <c r="C28" s="246"/>
      <c r="D28" s="53"/>
      <c r="E28" s="53"/>
      <c r="F28" s="70"/>
      <c r="G28" s="123" t="s">
        <v>66</v>
      </c>
      <c r="H28" s="124">
        <v>800000</v>
      </c>
      <c r="I28" s="124" t="s">
        <v>53</v>
      </c>
      <c r="J28" s="124">
        <v>1</v>
      </c>
      <c r="K28" s="124" t="s">
        <v>73</v>
      </c>
      <c r="L28" s="124" t="s">
        <v>52</v>
      </c>
      <c r="M28" s="125">
        <f t="shared" ref="M28" si="2">H28*J28</f>
        <v>800000</v>
      </c>
    </row>
    <row r="29" spans="1:13" ht="31.5" customHeight="1">
      <c r="A29" s="208" t="s">
        <v>120</v>
      </c>
      <c r="B29" s="191" t="s">
        <v>121</v>
      </c>
      <c r="C29" s="191" t="s">
        <v>100</v>
      </c>
      <c r="D29" s="222">
        <f>SUM(D30)</f>
        <v>0</v>
      </c>
      <c r="E29" s="222">
        <f>SUM(E30)</f>
        <v>0</v>
      </c>
      <c r="F29" s="223">
        <f>SUM(E29-D29)</f>
        <v>0</v>
      </c>
      <c r="G29" s="213"/>
      <c r="H29" s="214"/>
      <c r="I29" s="214"/>
      <c r="J29" s="214"/>
      <c r="K29" s="214"/>
      <c r="L29" s="214"/>
      <c r="M29" s="215">
        <f>SUM(M30)</f>
        <v>0</v>
      </c>
    </row>
    <row r="30" spans="1:13" ht="24" customHeight="1">
      <c r="A30" s="247"/>
      <c r="B30" s="250"/>
      <c r="C30" s="191" t="s">
        <v>102</v>
      </c>
      <c r="D30" s="222">
        <f>SUM(D32)</f>
        <v>0</v>
      </c>
      <c r="E30" s="222">
        <f>SUM(E32)</f>
        <v>0</v>
      </c>
      <c r="F30" s="228">
        <f>SUM(E30-D30)</f>
        <v>0</v>
      </c>
      <c r="G30" s="213"/>
      <c r="H30" s="214"/>
      <c r="I30" s="214"/>
      <c r="J30" s="214"/>
      <c r="K30" s="214"/>
      <c r="L30" s="214"/>
      <c r="M30" s="215">
        <v>0</v>
      </c>
    </row>
    <row r="31" spans="1:13" ht="8.25" customHeight="1">
      <c r="A31" s="251"/>
      <c r="B31" s="246"/>
      <c r="C31" s="246"/>
      <c r="D31" s="53"/>
      <c r="E31" s="53"/>
      <c r="F31" s="70"/>
      <c r="G31" s="123"/>
      <c r="H31" s="124"/>
      <c r="I31" s="124"/>
      <c r="J31" s="124"/>
      <c r="K31" s="124"/>
      <c r="L31" s="124"/>
      <c r="M31" s="125"/>
    </row>
    <row r="32" spans="1:13" ht="23.25" customHeight="1">
      <c r="A32" s="251"/>
      <c r="B32" s="246"/>
      <c r="C32" s="246" t="s">
        <v>122</v>
      </c>
      <c r="D32" s="229">
        <v>0</v>
      </c>
      <c r="E32" s="229">
        <v>0</v>
      </c>
      <c r="F32" s="262">
        <f>SUM(E32-D32)</f>
        <v>0</v>
      </c>
      <c r="G32" s="123">
        <v>0</v>
      </c>
      <c r="H32" s="124"/>
      <c r="I32" s="124"/>
      <c r="J32" s="124"/>
      <c r="K32" s="124"/>
      <c r="L32" s="124"/>
      <c r="M32" s="125">
        <v>0</v>
      </c>
    </row>
    <row r="33" spans="1:13" ht="28.5" customHeight="1">
      <c r="A33" s="208" t="s">
        <v>8</v>
      </c>
      <c r="B33" s="191" t="s">
        <v>8</v>
      </c>
      <c r="C33" s="191" t="s">
        <v>111</v>
      </c>
      <c r="D33" s="222">
        <f>D34</f>
        <v>22324</v>
      </c>
      <c r="E33" s="222">
        <f>E34</f>
        <v>66210</v>
      </c>
      <c r="F33" s="228">
        <f>SUM(E33-D33)</f>
        <v>43886</v>
      </c>
      <c r="G33" s="213"/>
      <c r="H33" s="214"/>
      <c r="I33" s="214"/>
      <c r="J33" s="214"/>
      <c r="K33" s="214"/>
      <c r="L33" s="214"/>
      <c r="M33" s="215">
        <f>SUM(M34)</f>
        <v>66210660</v>
      </c>
    </row>
    <row r="34" spans="1:13" ht="28.5" customHeight="1">
      <c r="A34" s="247"/>
      <c r="B34" s="250"/>
      <c r="C34" s="216" t="s">
        <v>109</v>
      </c>
      <c r="D34" s="224">
        <f>D35</f>
        <v>22324</v>
      </c>
      <c r="E34" s="224">
        <f>E35</f>
        <v>66210</v>
      </c>
      <c r="F34" s="223">
        <f>SUM(E34-D34)</f>
        <v>43886</v>
      </c>
      <c r="G34" s="218"/>
      <c r="H34" s="219"/>
      <c r="I34" s="219"/>
      <c r="J34" s="219"/>
      <c r="K34" s="219"/>
      <c r="L34" s="219"/>
      <c r="M34" s="220">
        <f>SUM(M36:M47)</f>
        <v>66210660</v>
      </c>
    </row>
    <row r="35" spans="1:13" ht="18" customHeight="1">
      <c r="A35" s="251"/>
      <c r="B35" s="36"/>
      <c r="C35" s="338" t="s">
        <v>171</v>
      </c>
      <c r="D35" s="91">
        <v>22324</v>
      </c>
      <c r="E35" s="91">
        <v>66210</v>
      </c>
      <c r="F35" s="92">
        <f>SUM(E35-D35)</f>
        <v>43886</v>
      </c>
      <c r="G35" s="47"/>
      <c r="H35" s="48"/>
      <c r="I35" s="48"/>
      <c r="J35" s="48"/>
      <c r="K35" s="48"/>
      <c r="L35" s="48"/>
      <c r="M35" s="49">
        <f>SUM(M36:M47)</f>
        <v>66210660</v>
      </c>
    </row>
    <row r="36" spans="1:13" ht="18" customHeight="1">
      <c r="A36" s="251"/>
      <c r="B36" s="36"/>
      <c r="C36" s="436"/>
      <c r="D36" s="93"/>
      <c r="E36" s="93"/>
      <c r="F36" s="94"/>
      <c r="G36" s="426" t="s">
        <v>87</v>
      </c>
      <c r="H36" s="425">
        <v>20000000</v>
      </c>
      <c r="I36" s="425" t="s">
        <v>53</v>
      </c>
      <c r="J36" s="425">
        <v>1</v>
      </c>
      <c r="K36" s="425" t="s">
        <v>68</v>
      </c>
      <c r="L36" s="425" t="s">
        <v>65</v>
      </c>
      <c r="M36" s="427">
        <f t="shared" ref="M36" si="3">SUM(H36*J36)</f>
        <v>20000000</v>
      </c>
    </row>
    <row r="37" spans="1:13" ht="18" customHeight="1">
      <c r="A37" s="251"/>
      <c r="B37" s="36"/>
      <c r="C37" s="436"/>
      <c r="D37" s="93"/>
      <c r="E37" s="93"/>
      <c r="F37" s="94"/>
      <c r="G37" s="426" t="s">
        <v>88</v>
      </c>
      <c r="H37" s="425">
        <v>2251438</v>
      </c>
      <c r="I37" s="425" t="s">
        <v>53</v>
      </c>
      <c r="J37" s="425">
        <v>1</v>
      </c>
      <c r="K37" s="425" t="s">
        <v>68</v>
      </c>
      <c r="L37" s="425" t="s">
        <v>65</v>
      </c>
      <c r="M37" s="428">
        <f t="shared" ref="M37:M42" si="4">H37*J37</f>
        <v>2251438</v>
      </c>
    </row>
    <row r="38" spans="1:13" ht="18" customHeight="1">
      <c r="A38" s="251"/>
      <c r="B38" s="36"/>
      <c r="C38" s="436"/>
      <c r="D38" s="93"/>
      <c r="E38" s="93"/>
      <c r="F38" s="94"/>
      <c r="G38" s="426" t="s">
        <v>119</v>
      </c>
      <c r="H38" s="425">
        <v>9331</v>
      </c>
      <c r="I38" s="425" t="s">
        <v>53</v>
      </c>
      <c r="J38" s="425">
        <v>1</v>
      </c>
      <c r="K38" s="425" t="s">
        <v>55</v>
      </c>
      <c r="L38" s="425" t="s">
        <v>52</v>
      </c>
      <c r="M38" s="428">
        <f t="shared" si="4"/>
        <v>9331</v>
      </c>
    </row>
    <row r="39" spans="1:13" ht="18" customHeight="1">
      <c r="A39" s="305"/>
      <c r="B39" s="36"/>
      <c r="C39" s="436"/>
      <c r="D39" s="93"/>
      <c r="E39" s="93"/>
      <c r="F39" s="94"/>
      <c r="G39" s="426" t="s">
        <v>89</v>
      </c>
      <c r="H39" s="425">
        <v>268</v>
      </c>
      <c r="I39" s="425" t="s">
        <v>53</v>
      </c>
      <c r="J39" s="425">
        <v>1</v>
      </c>
      <c r="K39" s="425" t="s">
        <v>55</v>
      </c>
      <c r="L39" s="425" t="s">
        <v>52</v>
      </c>
      <c r="M39" s="428">
        <f t="shared" si="4"/>
        <v>268</v>
      </c>
    </row>
    <row r="40" spans="1:13" ht="18" customHeight="1">
      <c r="A40" s="251"/>
      <c r="B40" s="36"/>
      <c r="C40" s="436"/>
      <c r="D40" s="93"/>
      <c r="E40" s="93"/>
      <c r="F40" s="94"/>
      <c r="G40" s="426" t="s">
        <v>150</v>
      </c>
      <c r="H40" s="425">
        <v>3486214</v>
      </c>
      <c r="I40" s="425" t="s">
        <v>53</v>
      </c>
      <c r="J40" s="425">
        <v>1</v>
      </c>
      <c r="K40" s="425" t="s">
        <v>68</v>
      </c>
      <c r="L40" s="425" t="s">
        <v>65</v>
      </c>
      <c r="M40" s="428">
        <f t="shared" si="4"/>
        <v>3486214</v>
      </c>
    </row>
    <row r="41" spans="1:13" ht="18" customHeight="1">
      <c r="A41" s="305"/>
      <c r="B41" s="36"/>
      <c r="C41" s="304"/>
      <c r="D41" s="93"/>
      <c r="E41" s="93"/>
      <c r="F41" s="94"/>
      <c r="G41" s="123" t="s">
        <v>187</v>
      </c>
      <c r="H41" s="425">
        <v>90287</v>
      </c>
      <c r="I41" s="425" t="s">
        <v>53</v>
      </c>
      <c r="J41" s="425">
        <v>1</v>
      </c>
      <c r="K41" s="425" t="s">
        <v>55</v>
      </c>
      <c r="L41" s="425" t="s">
        <v>52</v>
      </c>
      <c r="M41" s="428">
        <f t="shared" si="4"/>
        <v>90287</v>
      </c>
    </row>
    <row r="42" spans="1:13" ht="18" customHeight="1">
      <c r="A42" s="391"/>
      <c r="B42" s="36"/>
      <c r="C42" s="390"/>
      <c r="D42" s="93"/>
      <c r="E42" s="93"/>
      <c r="F42" s="94"/>
      <c r="G42" s="426" t="s">
        <v>222</v>
      </c>
      <c r="H42" s="425">
        <v>0</v>
      </c>
      <c r="I42" s="425" t="s">
        <v>53</v>
      </c>
      <c r="J42" s="425">
        <v>1</v>
      </c>
      <c r="K42" s="425" t="s">
        <v>55</v>
      </c>
      <c r="L42" s="425" t="s">
        <v>52</v>
      </c>
      <c r="M42" s="428">
        <f t="shared" si="4"/>
        <v>0</v>
      </c>
    </row>
    <row r="43" spans="1:13" ht="18" customHeight="1">
      <c r="A43" s="451"/>
      <c r="B43" s="36"/>
      <c r="C43" s="450"/>
      <c r="D43" s="93"/>
      <c r="E43" s="93"/>
      <c r="F43" s="94"/>
      <c r="G43" s="426" t="s">
        <v>191</v>
      </c>
      <c r="H43" s="425">
        <v>11555762</v>
      </c>
      <c r="I43" s="425" t="s">
        <v>53</v>
      </c>
      <c r="J43" s="425">
        <v>1</v>
      </c>
      <c r="K43" s="425" t="s">
        <v>55</v>
      </c>
      <c r="L43" s="425" t="s">
        <v>52</v>
      </c>
      <c r="M43" s="428">
        <f t="shared" ref="M43" si="5">H43*J43</f>
        <v>11555762</v>
      </c>
    </row>
    <row r="44" spans="1:13" ht="18" customHeight="1">
      <c r="A44" s="451"/>
      <c r="B44" s="36"/>
      <c r="C44" s="450"/>
      <c r="D44" s="93"/>
      <c r="E44" s="93"/>
      <c r="F44" s="94"/>
      <c r="G44" s="426" t="s">
        <v>186</v>
      </c>
      <c r="H44" s="425">
        <v>0</v>
      </c>
      <c r="I44" s="425" t="s">
        <v>53</v>
      </c>
      <c r="J44" s="425">
        <v>1</v>
      </c>
      <c r="K44" s="425" t="s">
        <v>55</v>
      </c>
      <c r="L44" s="425" t="s">
        <v>52</v>
      </c>
      <c r="M44" s="428">
        <f t="shared" ref="M44" si="6">H44*J44</f>
        <v>0</v>
      </c>
    </row>
    <row r="45" spans="1:13" ht="18" customHeight="1">
      <c r="A45" s="451"/>
      <c r="B45" s="36"/>
      <c r="C45" s="450"/>
      <c r="D45" s="93"/>
      <c r="E45" s="93"/>
      <c r="F45" s="94"/>
      <c r="G45" s="426" t="s">
        <v>219</v>
      </c>
      <c r="H45" s="425">
        <v>13817360</v>
      </c>
      <c r="I45" s="425" t="s">
        <v>53</v>
      </c>
      <c r="J45" s="425">
        <v>1</v>
      </c>
      <c r="K45" s="425" t="s">
        <v>55</v>
      </c>
      <c r="L45" s="425" t="s">
        <v>52</v>
      </c>
      <c r="M45" s="428">
        <f t="shared" ref="M45" si="7">H45*J45</f>
        <v>13817360</v>
      </c>
    </row>
    <row r="46" spans="1:13" ht="18" customHeight="1">
      <c r="A46" s="451"/>
      <c r="B46" s="36"/>
      <c r="C46" s="450"/>
      <c r="D46" s="93"/>
      <c r="E46" s="93"/>
      <c r="F46" s="94"/>
      <c r="G46" s="426" t="s">
        <v>220</v>
      </c>
      <c r="H46" s="425">
        <v>14000000</v>
      </c>
      <c r="I46" s="425" t="s">
        <v>53</v>
      </c>
      <c r="J46" s="425">
        <v>1</v>
      </c>
      <c r="K46" s="425" t="s">
        <v>55</v>
      </c>
      <c r="L46" s="425" t="s">
        <v>52</v>
      </c>
      <c r="M46" s="428">
        <f t="shared" ref="M46" si="8">H46*J46</f>
        <v>14000000</v>
      </c>
    </row>
    <row r="47" spans="1:13" ht="19.5" customHeight="1">
      <c r="A47" s="251"/>
      <c r="B47" s="36"/>
      <c r="C47" s="174"/>
      <c r="D47" s="93"/>
      <c r="E47" s="93"/>
      <c r="F47" s="94"/>
      <c r="G47" s="426" t="s">
        <v>221</v>
      </c>
      <c r="H47" s="425">
        <v>1000000</v>
      </c>
      <c r="I47" s="425" t="s">
        <v>53</v>
      </c>
      <c r="J47" s="425">
        <v>1</v>
      </c>
      <c r="K47" s="425" t="s">
        <v>55</v>
      </c>
      <c r="L47" s="425" t="s">
        <v>65</v>
      </c>
      <c r="M47" s="428">
        <f>SUM(H47*J47)</f>
        <v>1000000</v>
      </c>
    </row>
    <row r="48" spans="1:13" ht="28.5" customHeight="1">
      <c r="A48" s="208" t="s">
        <v>9</v>
      </c>
      <c r="B48" s="191" t="s">
        <v>9</v>
      </c>
      <c r="C48" s="225" t="s">
        <v>110</v>
      </c>
      <c r="D48" s="221">
        <f>SUM(D49)</f>
        <v>12020</v>
      </c>
      <c r="E48" s="221">
        <f>SUM(E49)</f>
        <v>20020</v>
      </c>
      <c r="F48" s="156">
        <f>SUM(E48-D48)</f>
        <v>8000</v>
      </c>
      <c r="G48" s="213"/>
      <c r="H48" s="214"/>
      <c r="I48" s="214"/>
      <c r="J48" s="214"/>
      <c r="K48" s="214"/>
      <c r="L48" s="214"/>
      <c r="M48" s="215">
        <f>SUM(M50:M51)</f>
        <v>20020000</v>
      </c>
    </row>
    <row r="49" spans="1:13" ht="28.5" customHeight="1">
      <c r="A49" s="248"/>
      <c r="B49" s="249"/>
      <c r="C49" s="245" t="s">
        <v>109</v>
      </c>
      <c r="D49" s="221">
        <f>SUM(D50:D51)</f>
        <v>12020</v>
      </c>
      <c r="E49" s="221">
        <f>SUM(E50:E51)</f>
        <v>20020</v>
      </c>
      <c r="F49" s="156">
        <f>SUM(E49-D49)</f>
        <v>8000</v>
      </c>
      <c r="G49" s="213"/>
      <c r="H49" s="214"/>
      <c r="I49" s="214"/>
      <c r="J49" s="214"/>
      <c r="K49" s="214"/>
      <c r="L49" s="214"/>
      <c r="M49" s="215">
        <f>SUM(M50:M51)</f>
        <v>20020000</v>
      </c>
    </row>
    <row r="50" spans="1:13" ht="28.5" customHeight="1">
      <c r="A50" s="506"/>
      <c r="B50" s="504"/>
      <c r="C50" s="165" t="s">
        <v>32</v>
      </c>
      <c r="D50" s="54">
        <v>20</v>
      </c>
      <c r="E50" s="54">
        <v>20</v>
      </c>
      <c r="F50" s="13">
        <f>SUM(E50-D50)</f>
        <v>0</v>
      </c>
      <c r="G50" s="460" t="s">
        <v>117</v>
      </c>
      <c r="H50" s="458">
        <v>20000</v>
      </c>
      <c r="I50" s="458" t="s">
        <v>53</v>
      </c>
      <c r="J50" s="458">
        <v>1</v>
      </c>
      <c r="K50" s="458" t="s">
        <v>69</v>
      </c>
      <c r="L50" s="458" t="s">
        <v>65</v>
      </c>
      <c r="M50" s="461">
        <f>SUM(H50*J50)</f>
        <v>20000</v>
      </c>
    </row>
    <row r="51" spans="1:13" ht="33.75" customHeight="1" thickBot="1">
      <c r="A51" s="507"/>
      <c r="B51" s="505"/>
      <c r="C51" s="166" t="s">
        <v>10</v>
      </c>
      <c r="D51" s="40">
        <v>12000</v>
      </c>
      <c r="E51" s="40">
        <v>20000</v>
      </c>
      <c r="F51" s="227">
        <f>SUM(E51-D51)</f>
        <v>8000</v>
      </c>
      <c r="G51" s="462" t="s">
        <v>118</v>
      </c>
      <c r="H51" s="463">
        <v>20000000</v>
      </c>
      <c r="I51" s="463" t="s">
        <v>53</v>
      </c>
      <c r="J51" s="463">
        <v>1</v>
      </c>
      <c r="K51" s="463" t="s">
        <v>56</v>
      </c>
      <c r="L51" s="463" t="s">
        <v>52</v>
      </c>
      <c r="M51" s="464">
        <f>SUM(H51*J51)</f>
        <v>20000000</v>
      </c>
    </row>
    <row r="52" spans="1:13">
      <c r="D52" s="41"/>
      <c r="E52" s="41"/>
      <c r="F52" s="41"/>
      <c r="G52" s="41"/>
      <c r="H52" s="2"/>
      <c r="I52" s="2"/>
      <c r="J52" s="2"/>
      <c r="K52" s="2"/>
      <c r="L52" s="2"/>
      <c r="M52" s="55"/>
    </row>
    <row r="53" spans="1:13">
      <c r="D53" s="41"/>
      <c r="E53" s="41"/>
      <c r="F53" s="41"/>
      <c r="G53" s="41"/>
      <c r="H53" s="2"/>
      <c r="I53" s="2"/>
      <c r="J53" s="2"/>
      <c r="K53" s="2"/>
      <c r="L53" s="2"/>
      <c r="M53" s="55"/>
    </row>
    <row r="54" spans="1:13">
      <c r="D54" s="41"/>
      <c r="E54" s="41"/>
      <c r="F54" s="41"/>
      <c r="G54" s="41"/>
      <c r="H54" s="2"/>
      <c r="I54" s="2"/>
      <c r="J54" s="2"/>
      <c r="K54" s="2"/>
      <c r="L54" s="2"/>
      <c r="M54" s="55"/>
    </row>
    <row r="55" spans="1:13">
      <c r="D55" s="41"/>
      <c r="E55" s="41"/>
      <c r="F55" s="41"/>
      <c r="G55" s="41"/>
      <c r="H55" s="2"/>
      <c r="I55" s="2"/>
      <c r="J55" s="2"/>
      <c r="K55" s="2"/>
      <c r="L55" s="2"/>
      <c r="M55" s="55"/>
    </row>
    <row r="56" spans="1:13">
      <c r="D56" s="41"/>
      <c r="E56" s="41"/>
      <c r="F56" s="41"/>
      <c r="G56" s="41"/>
      <c r="H56" s="2"/>
      <c r="I56" s="2"/>
      <c r="J56" s="2"/>
      <c r="K56" s="2"/>
      <c r="L56" s="2"/>
      <c r="M56" s="55"/>
    </row>
    <row r="57" spans="1:13">
      <c r="D57" s="41"/>
      <c r="E57" s="41"/>
      <c r="F57" s="41"/>
      <c r="G57" s="41"/>
      <c r="H57" s="2"/>
      <c r="I57" s="2"/>
      <c r="J57" s="2"/>
      <c r="K57" s="2"/>
      <c r="L57" s="2"/>
      <c r="M57" s="55"/>
    </row>
    <row r="58" spans="1:13">
      <c r="D58" s="41"/>
      <c r="E58" s="41"/>
      <c r="F58" s="41"/>
      <c r="G58" s="41"/>
      <c r="H58" s="2"/>
      <c r="I58" s="2"/>
      <c r="J58" s="2"/>
      <c r="K58" s="2"/>
      <c r="L58" s="2"/>
      <c r="M58" s="55"/>
    </row>
    <row r="59" spans="1:13">
      <c r="D59" s="41"/>
      <c r="E59" s="41"/>
      <c r="F59" s="41"/>
      <c r="G59" s="41"/>
      <c r="H59" s="2"/>
      <c r="I59" s="2"/>
      <c r="J59" s="2"/>
      <c r="K59" s="2"/>
      <c r="L59" s="2"/>
      <c r="M59" s="55"/>
    </row>
    <row r="60" spans="1:13">
      <c r="D60" s="41"/>
      <c r="E60" s="41"/>
      <c r="F60" s="41"/>
      <c r="G60" s="41"/>
      <c r="H60" s="2"/>
      <c r="I60" s="2"/>
      <c r="J60" s="2"/>
      <c r="K60" s="2"/>
      <c r="L60" s="2"/>
      <c r="M60" s="55"/>
    </row>
    <row r="61" spans="1:13">
      <c r="D61" s="41"/>
      <c r="E61" s="41"/>
      <c r="F61" s="41"/>
      <c r="G61" s="41"/>
      <c r="H61" s="2"/>
      <c r="I61" s="2"/>
      <c r="J61" s="2"/>
      <c r="K61" s="2"/>
      <c r="L61" s="2"/>
      <c r="M61" s="55"/>
    </row>
    <row r="62" spans="1:13">
      <c r="D62" s="41"/>
      <c r="E62" s="41"/>
      <c r="F62" s="41"/>
      <c r="G62" s="41"/>
      <c r="H62" s="2"/>
      <c r="I62" s="2"/>
      <c r="J62" s="2"/>
      <c r="K62" s="2"/>
      <c r="L62" s="2"/>
      <c r="M62" s="55"/>
    </row>
    <row r="63" spans="1:13">
      <c r="D63" s="41"/>
      <c r="E63" s="41"/>
      <c r="F63" s="41"/>
      <c r="G63" s="41"/>
      <c r="H63" s="2"/>
      <c r="I63" s="2"/>
      <c r="J63" s="2"/>
      <c r="K63" s="2"/>
      <c r="L63" s="2"/>
      <c r="M63" s="55"/>
    </row>
    <row r="64" spans="1:13">
      <c r="D64" s="41"/>
      <c r="E64" s="41"/>
      <c r="F64" s="41"/>
      <c r="G64" s="41"/>
      <c r="H64" s="2"/>
      <c r="I64" s="2"/>
      <c r="J64" s="2"/>
      <c r="K64" s="2"/>
      <c r="L64" s="2"/>
      <c r="M64" s="55"/>
    </row>
    <row r="65" spans="4:13">
      <c r="D65" s="41"/>
      <c r="E65" s="41"/>
      <c r="F65" s="41"/>
      <c r="G65" s="41"/>
      <c r="H65" s="2"/>
      <c r="I65" s="2"/>
      <c r="J65" s="2"/>
      <c r="K65" s="2"/>
      <c r="L65" s="2"/>
      <c r="M65" s="55"/>
    </row>
    <row r="66" spans="4:13">
      <c r="D66" s="41"/>
      <c r="E66" s="41"/>
      <c r="F66" s="41"/>
      <c r="G66" s="41"/>
      <c r="H66" s="2"/>
      <c r="I66" s="2"/>
      <c r="J66" s="2"/>
      <c r="K66" s="2"/>
      <c r="L66" s="2"/>
      <c r="M66" s="55"/>
    </row>
    <row r="67" spans="4:13">
      <c r="D67" s="41"/>
      <c r="E67" s="41"/>
      <c r="F67" s="41"/>
      <c r="G67" s="41"/>
      <c r="H67" s="2"/>
      <c r="I67" s="2"/>
      <c r="J67" s="2"/>
      <c r="K67" s="2"/>
      <c r="L67" s="2"/>
      <c r="M67" s="55"/>
    </row>
    <row r="68" spans="4:13">
      <c r="D68" s="41"/>
      <c r="E68" s="41"/>
      <c r="F68" s="41"/>
      <c r="G68" s="41"/>
      <c r="H68" s="2"/>
      <c r="I68" s="2"/>
      <c r="J68" s="2"/>
      <c r="K68" s="2"/>
      <c r="L68" s="2"/>
      <c r="M68" s="55"/>
    </row>
    <row r="69" spans="4:13">
      <c r="D69" s="41"/>
      <c r="E69" s="41"/>
      <c r="F69" s="41"/>
      <c r="G69" s="41"/>
      <c r="H69" s="2"/>
      <c r="I69" s="2"/>
      <c r="J69" s="2"/>
      <c r="K69" s="2"/>
      <c r="L69" s="2"/>
      <c r="M69" s="55"/>
    </row>
    <row r="70" spans="4:13">
      <c r="D70" s="41"/>
      <c r="E70" s="41"/>
      <c r="F70" s="41"/>
      <c r="G70" s="41"/>
      <c r="H70" s="56"/>
      <c r="I70" s="56"/>
      <c r="J70" s="56"/>
      <c r="K70" s="56"/>
      <c r="L70" s="41"/>
      <c r="M70" s="42"/>
    </row>
    <row r="71" spans="4:13">
      <c r="D71" s="41"/>
      <c r="E71" s="41"/>
      <c r="F71" s="41"/>
      <c r="G71" s="41"/>
      <c r="H71" s="56"/>
      <c r="I71" s="56"/>
      <c r="J71" s="56"/>
      <c r="K71" s="56"/>
      <c r="L71" s="41"/>
      <c r="M71" s="42"/>
    </row>
    <row r="72" spans="4:13">
      <c r="D72" s="41"/>
      <c r="E72" s="41"/>
      <c r="F72" s="41"/>
      <c r="G72" s="41"/>
      <c r="H72" s="56"/>
      <c r="I72" s="56"/>
      <c r="J72" s="56"/>
      <c r="K72" s="56"/>
      <c r="L72" s="41"/>
      <c r="M72" s="42"/>
    </row>
    <row r="73" spans="4:13">
      <c r="D73" s="41"/>
      <c r="E73" s="41"/>
      <c r="F73" s="41"/>
      <c r="G73" s="41"/>
      <c r="H73" s="56"/>
      <c r="I73" s="56"/>
      <c r="J73" s="56"/>
      <c r="K73" s="56"/>
      <c r="L73" s="41"/>
      <c r="M73" s="42"/>
    </row>
    <row r="74" spans="4:13">
      <c r="D74" s="41"/>
      <c r="E74" s="41"/>
      <c r="F74" s="41"/>
      <c r="G74" s="41"/>
      <c r="H74" s="56"/>
      <c r="I74" s="56"/>
      <c r="J74" s="56"/>
      <c r="K74" s="56"/>
      <c r="L74" s="41"/>
      <c r="M74" s="42"/>
    </row>
    <row r="75" spans="4:13">
      <c r="D75" s="41"/>
      <c r="E75" s="41"/>
      <c r="F75" s="41"/>
      <c r="G75" s="41"/>
      <c r="H75" s="56"/>
      <c r="I75" s="56"/>
      <c r="J75" s="56"/>
      <c r="K75" s="56"/>
      <c r="L75" s="41"/>
      <c r="M75" s="42"/>
    </row>
    <row r="76" spans="4:13">
      <c r="D76" s="41"/>
      <c r="E76" s="41"/>
      <c r="F76" s="41"/>
      <c r="G76" s="41"/>
      <c r="H76" s="56"/>
      <c r="I76" s="56"/>
      <c r="J76" s="56"/>
      <c r="K76" s="56"/>
      <c r="L76" s="41"/>
      <c r="M76" s="42"/>
    </row>
    <row r="77" spans="4:13">
      <c r="D77" s="41"/>
      <c r="E77" s="41"/>
      <c r="F77" s="41"/>
      <c r="G77" s="41"/>
      <c r="H77" s="56"/>
      <c r="I77" s="56"/>
      <c r="J77" s="56"/>
      <c r="K77" s="56"/>
      <c r="L77" s="41"/>
      <c r="M77" s="42"/>
    </row>
    <row r="78" spans="4:13">
      <c r="D78" s="41"/>
      <c r="E78" s="41"/>
      <c r="F78" s="41"/>
      <c r="G78" s="41"/>
      <c r="H78" s="56"/>
      <c r="I78" s="56"/>
      <c r="J78" s="56"/>
      <c r="K78" s="56"/>
      <c r="L78" s="41"/>
      <c r="M78" s="42"/>
    </row>
    <row r="79" spans="4:13">
      <c r="D79" s="41"/>
      <c r="E79" s="41"/>
      <c r="F79" s="41"/>
      <c r="G79" s="41"/>
      <c r="H79" s="56"/>
      <c r="I79" s="56"/>
      <c r="J79" s="56"/>
      <c r="K79" s="56"/>
      <c r="L79" s="41"/>
      <c r="M79" s="42"/>
    </row>
    <row r="80" spans="4:13">
      <c r="D80" s="41"/>
      <c r="E80" s="41"/>
      <c r="F80" s="41"/>
      <c r="G80" s="41"/>
      <c r="H80" s="56"/>
      <c r="I80" s="56"/>
      <c r="J80" s="56"/>
      <c r="K80" s="56"/>
      <c r="L80" s="41"/>
      <c r="M80" s="42"/>
    </row>
    <row r="81" spans="4:13">
      <c r="D81" s="41"/>
      <c r="E81" s="41"/>
      <c r="F81" s="41"/>
      <c r="G81" s="41"/>
      <c r="H81" s="56"/>
      <c r="I81" s="56"/>
      <c r="J81" s="56"/>
      <c r="K81" s="56"/>
      <c r="L81" s="41"/>
      <c r="M81" s="42"/>
    </row>
    <row r="82" spans="4:13">
      <c r="D82" s="41"/>
      <c r="E82" s="41"/>
      <c r="F82" s="41"/>
      <c r="G82" s="41"/>
      <c r="H82" s="56"/>
      <c r="I82" s="56"/>
      <c r="J82" s="56"/>
      <c r="K82" s="56"/>
      <c r="L82" s="41"/>
      <c r="M82" s="42"/>
    </row>
    <row r="83" spans="4:13">
      <c r="D83" s="41"/>
      <c r="E83" s="41"/>
      <c r="F83" s="41"/>
      <c r="G83" s="41"/>
      <c r="H83" s="56"/>
      <c r="I83" s="56"/>
      <c r="J83" s="56"/>
      <c r="K83" s="56"/>
      <c r="L83" s="41"/>
      <c r="M83" s="42"/>
    </row>
    <row r="84" spans="4:13">
      <c r="D84" s="41"/>
      <c r="E84" s="41"/>
      <c r="F84" s="41"/>
      <c r="G84" s="41"/>
      <c r="H84" s="56"/>
      <c r="I84" s="56"/>
      <c r="J84" s="56"/>
      <c r="K84" s="56"/>
      <c r="L84" s="41"/>
      <c r="M84" s="42"/>
    </row>
    <row r="85" spans="4:13">
      <c r="D85" s="41"/>
      <c r="E85" s="41"/>
      <c r="F85" s="41"/>
      <c r="G85" s="41"/>
      <c r="H85" s="56"/>
      <c r="I85" s="56"/>
      <c r="J85" s="56"/>
      <c r="K85" s="56"/>
      <c r="L85" s="41"/>
      <c r="M85" s="42"/>
    </row>
    <row r="86" spans="4:13">
      <c r="D86" s="41"/>
      <c r="E86" s="41"/>
      <c r="F86" s="41"/>
      <c r="G86" s="41"/>
      <c r="H86" s="56"/>
      <c r="I86" s="56"/>
      <c r="J86" s="56"/>
      <c r="K86" s="56"/>
      <c r="L86" s="41"/>
      <c r="M86" s="42"/>
    </row>
    <row r="87" spans="4:13">
      <c r="D87" s="41"/>
      <c r="E87" s="41"/>
      <c r="F87" s="41"/>
      <c r="G87" s="41"/>
      <c r="H87" s="56"/>
      <c r="I87" s="56"/>
      <c r="J87" s="56"/>
      <c r="K87" s="56"/>
      <c r="L87" s="41"/>
      <c r="M87" s="42"/>
    </row>
    <row r="88" spans="4:13">
      <c r="D88" s="41"/>
      <c r="E88" s="41"/>
      <c r="F88" s="41"/>
      <c r="G88" s="41"/>
      <c r="H88" s="56"/>
      <c r="I88" s="56"/>
      <c r="J88" s="56"/>
      <c r="K88" s="56"/>
      <c r="L88" s="41"/>
      <c r="M88" s="42"/>
    </row>
    <row r="89" spans="4:13">
      <c r="D89" s="41"/>
      <c r="E89" s="41"/>
      <c r="F89" s="41"/>
      <c r="G89" s="41"/>
      <c r="H89" s="56"/>
      <c r="I89" s="56"/>
      <c r="J89" s="56"/>
      <c r="K89" s="56"/>
      <c r="L89" s="41"/>
      <c r="M89" s="42"/>
    </row>
    <row r="90" spans="4:13">
      <c r="D90" s="41"/>
      <c r="E90" s="41"/>
      <c r="F90" s="41"/>
      <c r="G90" s="41"/>
      <c r="H90" s="56"/>
      <c r="I90" s="56"/>
      <c r="J90" s="56"/>
      <c r="K90" s="56"/>
      <c r="L90" s="41"/>
      <c r="M90" s="42"/>
    </row>
    <row r="91" spans="4:13">
      <c r="D91" s="41"/>
      <c r="E91" s="41"/>
      <c r="F91" s="41"/>
      <c r="G91" s="41"/>
      <c r="H91" s="56"/>
      <c r="I91" s="56"/>
      <c r="J91" s="56"/>
      <c r="K91" s="56"/>
      <c r="L91" s="41"/>
      <c r="M91" s="42"/>
    </row>
    <row r="92" spans="4:13">
      <c r="D92" s="41"/>
      <c r="E92" s="41"/>
      <c r="F92" s="41"/>
      <c r="G92" s="41"/>
      <c r="H92" s="56"/>
      <c r="I92" s="56"/>
      <c r="J92" s="56"/>
      <c r="K92" s="56"/>
      <c r="L92" s="41"/>
      <c r="M92" s="42"/>
    </row>
    <row r="93" spans="4:13">
      <c r="D93" s="41"/>
      <c r="E93" s="41"/>
      <c r="F93" s="41"/>
      <c r="G93" s="41"/>
      <c r="H93" s="56"/>
      <c r="I93" s="56"/>
      <c r="J93" s="56"/>
      <c r="K93" s="56"/>
      <c r="L93" s="41"/>
      <c r="M93" s="42"/>
    </row>
    <row r="94" spans="4:13">
      <c r="D94" s="41"/>
      <c r="E94" s="41"/>
      <c r="F94" s="41"/>
      <c r="G94" s="41"/>
      <c r="H94" s="56"/>
      <c r="I94" s="56"/>
      <c r="J94" s="56"/>
      <c r="K94" s="56"/>
      <c r="L94" s="41"/>
      <c r="M94" s="42"/>
    </row>
    <row r="95" spans="4:13">
      <c r="D95" s="41"/>
      <c r="E95" s="41"/>
      <c r="F95" s="41"/>
      <c r="G95" s="41"/>
      <c r="H95" s="56"/>
      <c r="I95" s="56"/>
      <c r="J95" s="56"/>
      <c r="K95" s="56"/>
      <c r="L95" s="41"/>
      <c r="M95" s="42"/>
    </row>
    <row r="96" spans="4:13">
      <c r="D96" s="41"/>
      <c r="E96" s="41"/>
      <c r="F96" s="41"/>
      <c r="G96" s="41"/>
      <c r="H96" s="56"/>
      <c r="I96" s="56"/>
      <c r="J96" s="56"/>
      <c r="K96" s="56"/>
      <c r="L96" s="41"/>
      <c r="M96" s="42"/>
    </row>
    <row r="97" spans="4:13">
      <c r="D97" s="41"/>
      <c r="E97" s="41"/>
      <c r="F97" s="41"/>
      <c r="G97" s="41"/>
      <c r="H97" s="56"/>
      <c r="I97" s="56"/>
      <c r="J97" s="56"/>
      <c r="K97" s="56"/>
      <c r="L97" s="41"/>
      <c r="M97" s="42"/>
    </row>
    <row r="98" spans="4:13">
      <c r="D98" s="41"/>
      <c r="E98" s="41"/>
      <c r="F98" s="41"/>
      <c r="G98" s="41"/>
      <c r="H98" s="56"/>
      <c r="I98" s="56"/>
      <c r="J98" s="56"/>
      <c r="K98" s="56"/>
      <c r="L98" s="41"/>
      <c r="M98" s="42"/>
    </row>
    <row r="99" spans="4:13">
      <c r="D99" s="41"/>
      <c r="E99" s="41"/>
      <c r="F99" s="41"/>
      <c r="G99" s="41"/>
      <c r="H99" s="56"/>
      <c r="I99" s="56"/>
      <c r="J99" s="56"/>
      <c r="K99" s="56"/>
      <c r="L99" s="41"/>
      <c r="M99" s="42"/>
    </row>
    <row r="100" spans="4:13">
      <c r="D100" s="41"/>
      <c r="E100" s="41"/>
      <c r="F100" s="41"/>
      <c r="G100" s="41"/>
      <c r="H100" s="56"/>
      <c r="I100" s="56"/>
      <c r="J100" s="56"/>
      <c r="K100" s="56"/>
      <c r="L100" s="41"/>
      <c r="M100" s="42"/>
    </row>
    <row r="101" spans="4:13">
      <c r="D101" s="41"/>
      <c r="E101" s="41"/>
      <c r="F101" s="41"/>
      <c r="G101" s="41"/>
      <c r="H101" s="56"/>
      <c r="I101" s="56"/>
      <c r="J101" s="56"/>
      <c r="K101" s="56"/>
      <c r="L101" s="41"/>
      <c r="M101" s="42"/>
    </row>
    <row r="102" spans="4:13">
      <c r="D102" s="41"/>
      <c r="E102" s="41"/>
      <c r="F102" s="41"/>
      <c r="G102" s="41"/>
      <c r="H102" s="56"/>
      <c r="I102" s="56"/>
      <c r="J102" s="56"/>
      <c r="K102" s="56"/>
      <c r="L102" s="41"/>
      <c r="M102" s="42"/>
    </row>
    <row r="103" spans="4:13">
      <c r="D103" s="41"/>
      <c r="E103" s="41"/>
      <c r="F103" s="41"/>
      <c r="G103" s="41"/>
      <c r="H103" s="56"/>
      <c r="I103" s="56"/>
      <c r="J103" s="56"/>
      <c r="K103" s="56"/>
      <c r="L103" s="41"/>
      <c r="M103" s="42"/>
    </row>
    <row r="104" spans="4:13">
      <c r="D104" s="41"/>
      <c r="E104" s="41"/>
      <c r="F104" s="41"/>
      <c r="G104" s="41"/>
      <c r="H104" s="56"/>
      <c r="I104" s="56"/>
      <c r="J104" s="56"/>
      <c r="K104" s="56"/>
      <c r="L104" s="41"/>
      <c r="M104" s="42"/>
    </row>
    <row r="105" spans="4:13">
      <c r="D105" s="41"/>
      <c r="E105" s="41"/>
      <c r="F105" s="41"/>
      <c r="G105" s="41"/>
      <c r="H105" s="56"/>
      <c r="I105" s="56"/>
      <c r="J105" s="56"/>
      <c r="K105" s="56"/>
      <c r="L105" s="41"/>
      <c r="M105" s="42"/>
    </row>
    <row r="106" spans="4:13">
      <c r="D106" s="41"/>
      <c r="E106" s="41"/>
      <c r="F106" s="41"/>
      <c r="G106" s="41"/>
      <c r="H106" s="56"/>
      <c r="I106" s="56"/>
      <c r="J106" s="56"/>
      <c r="K106" s="56"/>
      <c r="L106" s="41"/>
      <c r="M106" s="42"/>
    </row>
    <row r="107" spans="4:13">
      <c r="D107" s="41"/>
      <c r="E107" s="41"/>
      <c r="F107" s="41"/>
      <c r="G107" s="41"/>
      <c r="H107" s="56"/>
      <c r="I107" s="56"/>
      <c r="J107" s="56"/>
      <c r="K107" s="56"/>
      <c r="L107" s="41"/>
      <c r="M107" s="42"/>
    </row>
    <row r="108" spans="4:13">
      <c r="D108" s="41"/>
      <c r="E108" s="41"/>
      <c r="F108" s="41"/>
      <c r="G108" s="41"/>
      <c r="H108" s="56"/>
      <c r="I108" s="56"/>
      <c r="J108" s="56"/>
      <c r="K108" s="56"/>
      <c r="L108" s="41"/>
      <c r="M108" s="42"/>
    </row>
    <row r="109" spans="4:13">
      <c r="D109" s="41"/>
      <c r="E109" s="41"/>
      <c r="F109" s="41"/>
      <c r="G109" s="41"/>
      <c r="H109" s="56"/>
      <c r="I109" s="56"/>
      <c r="J109" s="56"/>
      <c r="K109" s="56"/>
      <c r="L109" s="41"/>
      <c r="M109" s="42"/>
    </row>
    <row r="110" spans="4:13">
      <c r="D110" s="41"/>
      <c r="E110" s="41"/>
      <c r="F110" s="41"/>
      <c r="G110" s="41"/>
      <c r="H110" s="56"/>
      <c r="I110" s="56"/>
      <c r="J110" s="56"/>
      <c r="K110" s="56"/>
      <c r="L110" s="41"/>
      <c r="M110" s="42"/>
    </row>
    <row r="111" spans="4:13">
      <c r="D111" s="41"/>
      <c r="E111" s="41"/>
      <c r="F111" s="41"/>
      <c r="G111" s="41"/>
      <c r="H111" s="56"/>
      <c r="I111" s="56"/>
      <c r="J111" s="56"/>
      <c r="K111" s="56"/>
      <c r="L111" s="41"/>
      <c r="M111" s="42"/>
    </row>
    <row r="112" spans="4:13">
      <c r="D112" s="41"/>
      <c r="E112" s="41"/>
      <c r="F112" s="41"/>
      <c r="G112" s="41"/>
      <c r="H112" s="56"/>
      <c r="I112" s="56"/>
      <c r="J112" s="56"/>
      <c r="K112" s="56"/>
      <c r="L112" s="41"/>
      <c r="M112" s="42"/>
    </row>
    <row r="113" spans="4:13">
      <c r="D113" s="41"/>
      <c r="E113" s="41"/>
      <c r="F113" s="41"/>
      <c r="G113" s="41"/>
      <c r="H113" s="56"/>
      <c r="I113" s="56"/>
      <c r="J113" s="56"/>
      <c r="K113" s="56"/>
      <c r="L113" s="41"/>
      <c r="M113" s="42"/>
    </row>
    <row r="114" spans="4:13">
      <c r="D114" s="41"/>
      <c r="E114" s="41"/>
      <c r="F114" s="41"/>
      <c r="G114" s="41"/>
      <c r="H114" s="56"/>
      <c r="I114" s="56"/>
      <c r="J114" s="56"/>
      <c r="K114" s="56"/>
      <c r="L114" s="41"/>
      <c r="M114" s="42"/>
    </row>
    <row r="115" spans="4:13">
      <c r="D115" s="41"/>
      <c r="E115" s="41"/>
      <c r="F115" s="41"/>
      <c r="G115" s="41"/>
      <c r="H115" s="56"/>
      <c r="I115" s="56"/>
      <c r="J115" s="56"/>
      <c r="K115" s="56"/>
      <c r="L115" s="41"/>
      <c r="M115" s="42"/>
    </row>
    <row r="116" spans="4:13">
      <c r="D116" s="41"/>
      <c r="E116" s="41"/>
      <c r="F116" s="41"/>
      <c r="G116" s="41"/>
      <c r="H116" s="56"/>
      <c r="I116" s="56"/>
      <c r="J116" s="56"/>
      <c r="K116" s="56"/>
      <c r="L116" s="41"/>
      <c r="M116" s="42"/>
    </row>
    <row r="117" spans="4:13">
      <c r="D117" s="41"/>
      <c r="E117" s="41"/>
      <c r="F117" s="41"/>
      <c r="G117" s="41"/>
      <c r="H117" s="56"/>
      <c r="I117" s="56"/>
      <c r="J117" s="56"/>
      <c r="K117" s="56"/>
      <c r="L117" s="41"/>
      <c r="M117" s="42"/>
    </row>
    <row r="118" spans="4:13">
      <c r="D118" s="41"/>
      <c r="E118" s="41"/>
      <c r="F118" s="41"/>
      <c r="G118" s="41"/>
      <c r="H118" s="56"/>
      <c r="I118" s="56"/>
      <c r="J118" s="56"/>
      <c r="K118" s="56"/>
      <c r="L118" s="41"/>
      <c r="M118" s="42"/>
    </row>
    <row r="119" spans="4:13">
      <c r="D119" s="41"/>
      <c r="E119" s="41"/>
      <c r="F119" s="41"/>
      <c r="G119" s="41"/>
      <c r="H119" s="56"/>
      <c r="I119" s="56"/>
      <c r="J119" s="56"/>
      <c r="K119" s="56"/>
      <c r="L119" s="41"/>
      <c r="M119" s="42"/>
    </row>
    <row r="120" spans="4:13">
      <c r="D120" s="41"/>
      <c r="E120" s="41"/>
      <c r="F120" s="41"/>
      <c r="G120" s="41"/>
      <c r="H120" s="56"/>
      <c r="I120" s="56"/>
      <c r="J120" s="56"/>
      <c r="K120" s="56"/>
      <c r="L120" s="41"/>
      <c r="M120" s="42"/>
    </row>
    <row r="121" spans="4:13">
      <c r="D121" s="41"/>
      <c r="E121" s="41"/>
      <c r="F121" s="41"/>
      <c r="G121" s="41"/>
      <c r="H121" s="56"/>
      <c r="I121" s="56"/>
      <c r="J121" s="56"/>
      <c r="K121" s="56"/>
      <c r="L121" s="41"/>
      <c r="M121" s="42"/>
    </row>
    <row r="122" spans="4:13">
      <c r="D122" s="41"/>
      <c r="E122" s="41"/>
      <c r="F122" s="41"/>
      <c r="G122" s="41"/>
      <c r="H122" s="56"/>
      <c r="I122" s="56"/>
      <c r="J122" s="56"/>
      <c r="K122" s="56"/>
      <c r="L122" s="41"/>
      <c r="M122" s="42"/>
    </row>
    <row r="123" spans="4:13">
      <c r="D123" s="41"/>
      <c r="E123" s="41"/>
      <c r="F123" s="41"/>
      <c r="G123" s="41"/>
      <c r="H123" s="56"/>
      <c r="I123" s="56"/>
      <c r="J123" s="56"/>
      <c r="K123" s="56"/>
      <c r="L123" s="41"/>
      <c r="M123" s="42"/>
    </row>
    <row r="124" spans="4:13">
      <c r="D124" s="41"/>
      <c r="E124" s="41"/>
      <c r="F124" s="41"/>
      <c r="G124" s="41"/>
      <c r="H124" s="56"/>
      <c r="I124" s="56"/>
      <c r="J124" s="56"/>
      <c r="K124" s="56"/>
      <c r="L124" s="41"/>
      <c r="M124" s="42"/>
    </row>
    <row r="125" spans="4:13">
      <c r="D125" s="41"/>
      <c r="E125" s="41"/>
      <c r="F125" s="41"/>
      <c r="G125" s="41"/>
      <c r="H125" s="56"/>
      <c r="I125" s="56"/>
      <c r="J125" s="56"/>
      <c r="K125" s="56"/>
      <c r="L125" s="41"/>
      <c r="M125" s="42"/>
    </row>
    <row r="126" spans="4:13">
      <c r="D126" s="41"/>
      <c r="E126" s="41"/>
      <c r="F126" s="41"/>
      <c r="G126" s="41"/>
      <c r="H126" s="56"/>
      <c r="I126" s="56"/>
      <c r="J126" s="56"/>
      <c r="K126" s="56"/>
      <c r="L126" s="41"/>
      <c r="M126" s="42"/>
    </row>
    <row r="127" spans="4:13">
      <c r="D127" s="41"/>
      <c r="E127" s="41"/>
      <c r="F127" s="41"/>
      <c r="G127" s="41"/>
      <c r="H127" s="56"/>
      <c r="I127" s="56"/>
      <c r="J127" s="56"/>
      <c r="K127" s="56"/>
      <c r="L127" s="41"/>
      <c r="M127" s="42"/>
    </row>
    <row r="128" spans="4:13">
      <c r="D128" s="41"/>
      <c r="E128" s="41"/>
      <c r="F128" s="41"/>
      <c r="G128" s="41"/>
      <c r="H128" s="56"/>
      <c r="I128" s="56"/>
      <c r="J128" s="56"/>
      <c r="K128" s="56"/>
      <c r="L128" s="41"/>
      <c r="M128" s="42"/>
    </row>
    <row r="129" spans="4:13">
      <c r="D129" s="41"/>
      <c r="E129" s="41"/>
      <c r="F129" s="41"/>
      <c r="G129" s="41"/>
      <c r="H129" s="56"/>
      <c r="I129" s="56"/>
      <c r="J129" s="56"/>
      <c r="K129" s="56"/>
      <c r="L129" s="41"/>
      <c r="M129" s="42"/>
    </row>
    <row r="130" spans="4:13">
      <c r="D130" s="41"/>
      <c r="E130" s="41"/>
      <c r="F130" s="41"/>
      <c r="G130" s="41"/>
      <c r="H130" s="56"/>
      <c r="I130" s="56"/>
      <c r="J130" s="56"/>
      <c r="K130" s="56"/>
      <c r="L130" s="41"/>
      <c r="M130" s="42"/>
    </row>
    <row r="131" spans="4:13">
      <c r="D131" s="41"/>
      <c r="E131" s="41"/>
      <c r="F131" s="41"/>
      <c r="G131" s="41"/>
      <c r="H131" s="56"/>
      <c r="I131" s="56"/>
      <c r="J131" s="56"/>
      <c r="K131" s="56"/>
      <c r="L131" s="41"/>
      <c r="M131" s="42"/>
    </row>
    <row r="132" spans="4:13">
      <c r="D132" s="41"/>
      <c r="E132" s="41"/>
      <c r="F132" s="41"/>
      <c r="G132" s="41"/>
      <c r="H132" s="56"/>
      <c r="I132" s="56"/>
      <c r="J132" s="56"/>
      <c r="K132" s="56"/>
      <c r="L132" s="41"/>
      <c r="M132" s="42"/>
    </row>
    <row r="133" spans="4:13">
      <c r="D133" s="41"/>
      <c r="E133" s="41"/>
      <c r="F133" s="41"/>
      <c r="G133" s="41"/>
      <c r="H133" s="56"/>
      <c r="I133" s="56"/>
      <c r="J133" s="56"/>
      <c r="K133" s="56"/>
      <c r="L133" s="41"/>
      <c r="M133" s="42"/>
    </row>
    <row r="134" spans="4:13">
      <c r="D134" s="41"/>
      <c r="E134" s="41"/>
      <c r="F134" s="41"/>
      <c r="G134" s="41"/>
      <c r="H134" s="56"/>
      <c r="I134" s="56"/>
      <c r="J134" s="56"/>
      <c r="K134" s="56"/>
      <c r="L134" s="41"/>
      <c r="M134" s="42"/>
    </row>
    <row r="135" spans="4:13">
      <c r="D135" s="41"/>
      <c r="E135" s="41"/>
      <c r="F135" s="41"/>
      <c r="G135" s="41"/>
      <c r="H135" s="56"/>
      <c r="I135" s="56"/>
      <c r="J135" s="56"/>
      <c r="K135" s="56"/>
      <c r="L135" s="41"/>
      <c r="M135" s="42"/>
    </row>
    <row r="136" spans="4:13">
      <c r="D136" s="41"/>
      <c r="E136" s="41"/>
      <c r="F136" s="41"/>
      <c r="G136" s="41"/>
      <c r="H136" s="56"/>
      <c r="I136" s="56"/>
      <c r="J136" s="56"/>
      <c r="K136" s="56"/>
      <c r="L136" s="41"/>
      <c r="M136" s="42"/>
    </row>
    <row r="137" spans="4:13">
      <c r="D137" s="41"/>
      <c r="E137" s="41"/>
      <c r="F137" s="41"/>
      <c r="G137" s="41"/>
      <c r="H137" s="56"/>
      <c r="I137" s="56"/>
      <c r="J137" s="56"/>
      <c r="K137" s="56"/>
      <c r="L137" s="41"/>
      <c r="M137" s="42"/>
    </row>
    <row r="138" spans="4:13">
      <c r="D138" s="41"/>
      <c r="E138" s="41"/>
      <c r="F138" s="41"/>
      <c r="G138" s="41"/>
      <c r="H138" s="56"/>
      <c r="I138" s="56"/>
      <c r="J138" s="56"/>
      <c r="K138" s="56"/>
      <c r="L138" s="41"/>
      <c r="M138" s="42"/>
    </row>
    <row r="139" spans="4:13">
      <c r="D139" s="41"/>
      <c r="E139" s="41"/>
      <c r="F139" s="41"/>
      <c r="G139" s="41"/>
      <c r="H139" s="56"/>
      <c r="I139" s="56"/>
      <c r="J139" s="56"/>
      <c r="K139" s="56"/>
      <c r="L139" s="41"/>
      <c r="M139" s="42"/>
    </row>
    <row r="140" spans="4:13">
      <c r="D140" s="41"/>
      <c r="E140" s="41"/>
      <c r="F140" s="41"/>
      <c r="G140" s="41"/>
      <c r="H140" s="56"/>
      <c r="I140" s="56"/>
      <c r="J140" s="56"/>
      <c r="K140" s="56"/>
      <c r="L140" s="41"/>
      <c r="M140" s="42"/>
    </row>
    <row r="141" spans="4:13">
      <c r="D141" s="41"/>
      <c r="E141" s="41"/>
      <c r="F141" s="41"/>
      <c r="G141" s="41"/>
      <c r="H141" s="56"/>
      <c r="I141" s="56"/>
      <c r="J141" s="56"/>
      <c r="K141" s="56"/>
      <c r="L141" s="41"/>
      <c r="M141" s="42"/>
    </row>
    <row r="142" spans="4:13">
      <c r="D142" s="41"/>
      <c r="E142" s="41"/>
      <c r="F142" s="41"/>
      <c r="G142" s="41"/>
      <c r="H142" s="56"/>
      <c r="I142" s="56"/>
      <c r="J142" s="56"/>
      <c r="K142" s="56"/>
      <c r="L142" s="41"/>
      <c r="M142" s="42"/>
    </row>
    <row r="143" spans="4:13">
      <c r="D143" s="41"/>
      <c r="E143" s="41"/>
      <c r="F143" s="41"/>
      <c r="G143" s="41"/>
      <c r="H143" s="56"/>
      <c r="I143" s="56"/>
      <c r="J143" s="56"/>
      <c r="K143" s="56"/>
      <c r="L143" s="41"/>
      <c r="M143" s="42"/>
    </row>
    <row r="144" spans="4:13">
      <c r="D144" s="41"/>
      <c r="E144" s="41"/>
      <c r="F144" s="41"/>
      <c r="G144" s="41"/>
      <c r="H144" s="56"/>
      <c r="I144" s="56"/>
      <c r="J144" s="56"/>
      <c r="K144" s="56"/>
      <c r="L144" s="41"/>
      <c r="M144" s="42"/>
    </row>
    <row r="145" spans="4:13">
      <c r="D145" s="41"/>
      <c r="E145" s="41"/>
      <c r="F145" s="41"/>
      <c r="G145" s="41"/>
      <c r="H145" s="56"/>
      <c r="I145" s="56"/>
      <c r="J145" s="56"/>
      <c r="K145" s="56"/>
      <c r="L145" s="41"/>
      <c r="M145" s="42"/>
    </row>
    <row r="146" spans="4:13">
      <c r="D146" s="41"/>
      <c r="E146" s="41"/>
      <c r="F146" s="41"/>
      <c r="G146" s="41"/>
      <c r="H146" s="56"/>
      <c r="I146" s="56"/>
      <c r="J146" s="56"/>
      <c r="K146" s="56"/>
      <c r="L146" s="41"/>
      <c r="M146" s="42"/>
    </row>
    <row r="147" spans="4:13">
      <c r="D147" s="41"/>
      <c r="E147" s="41"/>
      <c r="F147" s="41"/>
      <c r="G147" s="41"/>
      <c r="H147" s="56"/>
      <c r="I147" s="56"/>
      <c r="J147" s="56"/>
      <c r="K147" s="56"/>
      <c r="L147" s="41"/>
      <c r="M147" s="42"/>
    </row>
    <row r="148" spans="4:13">
      <c r="D148" s="41"/>
      <c r="E148" s="41"/>
      <c r="F148" s="41"/>
      <c r="G148" s="41"/>
      <c r="H148" s="56"/>
      <c r="I148" s="56"/>
      <c r="J148" s="56"/>
      <c r="K148" s="56"/>
      <c r="L148" s="41"/>
      <c r="M148" s="42"/>
    </row>
    <row r="149" spans="4:13">
      <c r="D149" s="41"/>
      <c r="E149" s="41"/>
      <c r="F149" s="41"/>
      <c r="G149" s="41"/>
      <c r="H149" s="56"/>
      <c r="I149" s="56"/>
      <c r="J149" s="56"/>
      <c r="K149" s="56"/>
      <c r="L149" s="41"/>
      <c r="M149" s="42"/>
    </row>
    <row r="150" spans="4:13">
      <c r="D150" s="41"/>
      <c r="E150" s="41"/>
      <c r="F150" s="41"/>
      <c r="G150" s="41"/>
      <c r="H150" s="56"/>
      <c r="I150" s="56"/>
      <c r="J150" s="56"/>
      <c r="K150" s="56"/>
      <c r="L150" s="41"/>
      <c r="M150" s="42"/>
    </row>
    <row r="151" spans="4:13">
      <c r="D151" s="41"/>
      <c r="E151" s="41"/>
      <c r="F151" s="41"/>
      <c r="G151" s="41"/>
      <c r="H151" s="56"/>
      <c r="I151" s="56"/>
      <c r="J151" s="56"/>
      <c r="K151" s="56"/>
      <c r="L151" s="41"/>
      <c r="M151" s="42"/>
    </row>
    <row r="152" spans="4:13">
      <c r="D152" s="41"/>
      <c r="E152" s="41"/>
      <c r="F152" s="41"/>
      <c r="G152" s="41"/>
      <c r="H152" s="56"/>
      <c r="I152" s="56"/>
      <c r="J152" s="56"/>
      <c r="K152" s="56"/>
      <c r="L152" s="41"/>
      <c r="M152" s="42"/>
    </row>
    <row r="153" spans="4:13">
      <c r="D153" s="41"/>
      <c r="E153" s="41"/>
      <c r="F153" s="41"/>
      <c r="G153" s="41"/>
      <c r="H153" s="56"/>
      <c r="I153" s="56"/>
      <c r="J153" s="56"/>
      <c r="K153" s="56"/>
      <c r="L153" s="41"/>
      <c r="M153" s="42"/>
    </row>
    <row r="154" spans="4:13">
      <c r="D154" s="41"/>
      <c r="E154" s="41"/>
      <c r="F154" s="41"/>
      <c r="G154" s="41"/>
      <c r="H154" s="56"/>
      <c r="I154" s="56"/>
      <c r="J154" s="56"/>
      <c r="K154" s="56"/>
      <c r="L154" s="41"/>
      <c r="M154" s="42"/>
    </row>
    <row r="155" spans="4:13">
      <c r="D155" s="41"/>
      <c r="E155" s="41"/>
      <c r="F155" s="41"/>
      <c r="G155" s="41"/>
      <c r="H155" s="56"/>
      <c r="I155" s="56"/>
      <c r="J155" s="56"/>
      <c r="K155" s="56"/>
      <c r="L155" s="41"/>
      <c r="M155" s="42"/>
    </row>
    <row r="156" spans="4:13">
      <c r="D156" s="41"/>
      <c r="E156" s="41"/>
      <c r="F156" s="41"/>
      <c r="G156" s="41"/>
      <c r="H156" s="56"/>
      <c r="I156" s="56"/>
      <c r="J156" s="56"/>
      <c r="K156" s="56"/>
      <c r="L156" s="41"/>
      <c r="M156" s="42"/>
    </row>
    <row r="157" spans="4:13">
      <c r="D157" s="41"/>
      <c r="E157" s="41"/>
      <c r="F157" s="41"/>
      <c r="G157" s="41"/>
      <c r="H157" s="56"/>
      <c r="I157" s="56"/>
      <c r="J157" s="56"/>
      <c r="K157" s="56"/>
      <c r="L157" s="41"/>
      <c r="M157" s="42"/>
    </row>
    <row r="158" spans="4:13">
      <c r="D158" s="41"/>
      <c r="E158" s="41"/>
      <c r="F158" s="41"/>
      <c r="G158" s="41"/>
      <c r="H158" s="56"/>
      <c r="I158" s="56"/>
      <c r="J158" s="56"/>
      <c r="K158" s="56"/>
      <c r="L158" s="41"/>
      <c r="M158" s="42"/>
    </row>
    <row r="159" spans="4:13">
      <c r="D159" s="41"/>
      <c r="E159" s="41"/>
      <c r="F159" s="41"/>
      <c r="G159" s="41"/>
      <c r="H159" s="56"/>
      <c r="I159" s="56"/>
      <c r="J159" s="56"/>
      <c r="K159" s="56"/>
      <c r="L159" s="41"/>
      <c r="M159" s="42"/>
    </row>
    <row r="160" spans="4:13">
      <c r="D160" s="41"/>
      <c r="E160" s="41"/>
      <c r="F160" s="41"/>
      <c r="G160" s="41"/>
      <c r="H160" s="41"/>
      <c r="I160" s="41"/>
      <c r="J160" s="41"/>
      <c r="K160" s="41"/>
      <c r="L160" s="41"/>
      <c r="M160" s="42"/>
    </row>
    <row r="161" spans="4:13">
      <c r="D161" s="41"/>
      <c r="E161" s="41"/>
      <c r="F161" s="41"/>
      <c r="G161" s="41"/>
      <c r="H161" s="41"/>
      <c r="I161" s="41"/>
      <c r="J161" s="41"/>
      <c r="K161" s="41"/>
      <c r="L161" s="41"/>
      <c r="M161" s="42"/>
    </row>
    <row r="162" spans="4:13">
      <c r="D162" s="41"/>
      <c r="E162" s="41"/>
      <c r="F162" s="41"/>
      <c r="G162" s="41"/>
      <c r="H162" s="41"/>
      <c r="I162" s="41"/>
      <c r="J162" s="41"/>
      <c r="K162" s="41"/>
      <c r="L162" s="41"/>
      <c r="M162" s="42"/>
    </row>
    <row r="163" spans="4:13">
      <c r="D163" s="41"/>
      <c r="E163" s="41"/>
      <c r="F163" s="41"/>
      <c r="G163" s="41"/>
      <c r="H163" s="41"/>
      <c r="I163" s="41"/>
      <c r="J163" s="41"/>
      <c r="K163" s="41"/>
      <c r="L163" s="41"/>
      <c r="M163" s="42"/>
    </row>
    <row r="164" spans="4:13">
      <c r="D164" s="41"/>
      <c r="E164" s="41"/>
      <c r="F164" s="41"/>
      <c r="G164" s="41"/>
      <c r="H164" s="41"/>
      <c r="I164" s="41"/>
      <c r="J164" s="41"/>
      <c r="K164" s="41"/>
      <c r="L164" s="41"/>
      <c r="M164" s="42"/>
    </row>
  </sheetData>
  <mergeCells count="12">
    <mergeCell ref="B50:B51"/>
    <mergeCell ref="A50:A51"/>
    <mergeCell ref="G3:M4"/>
    <mergeCell ref="D3:D4"/>
    <mergeCell ref="G17:H17"/>
    <mergeCell ref="G19:H19"/>
    <mergeCell ref="G18:H18"/>
    <mergeCell ref="A2:M2"/>
    <mergeCell ref="A5:C5"/>
    <mergeCell ref="A3:C3"/>
    <mergeCell ref="E3:E4"/>
    <mergeCell ref="F3:F4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5"/>
  <sheetViews>
    <sheetView zoomScale="85" zoomScaleNormal="85" workbookViewId="0">
      <pane ySplit="5" topLeftCell="A6" activePane="bottomLeft" state="frozen"/>
      <selection pane="bottomLeft" activeCell="E4" sqref="E4:E5"/>
    </sheetView>
  </sheetViews>
  <sheetFormatPr defaultRowHeight="13.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88671875" style="4" customWidth="1"/>
    <col min="9" max="10" width="2.21875" style="4" customWidth="1"/>
    <col min="11" max="11" width="3.33203125" style="4" customWidth="1"/>
    <col min="12" max="12" width="5.109375" style="138" customWidth="1"/>
    <col min="13" max="13" width="4.109375" style="114" customWidth="1"/>
    <col min="14" max="14" width="2.33203125" style="4" customWidth="1"/>
    <col min="15" max="15" width="13.77734375" style="4" customWidth="1"/>
  </cols>
  <sheetData>
    <row r="2" spans="1:15" ht="18.75">
      <c r="A2" s="243" t="s">
        <v>167</v>
      </c>
      <c r="B2" s="243"/>
      <c r="C2" s="243"/>
    </row>
    <row r="3" spans="1:15" ht="15" thickBot="1">
      <c r="A3" s="491" t="s">
        <v>17</v>
      </c>
      <c r="B3" s="491"/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1"/>
      <c r="N3" s="491"/>
      <c r="O3" s="491"/>
    </row>
    <row r="4" spans="1:15" ht="22.5" customHeight="1">
      <c r="A4" s="526" t="s">
        <v>27</v>
      </c>
      <c r="B4" s="509"/>
      <c r="C4" s="509"/>
      <c r="D4" s="501" t="s">
        <v>252</v>
      </c>
      <c r="E4" s="501" t="s">
        <v>251</v>
      </c>
      <c r="F4" s="501" t="s">
        <v>84</v>
      </c>
      <c r="G4" s="508" t="s">
        <v>172</v>
      </c>
      <c r="H4" s="509"/>
      <c r="I4" s="509"/>
      <c r="J4" s="509"/>
      <c r="K4" s="509"/>
      <c r="L4" s="509"/>
      <c r="M4" s="509"/>
      <c r="N4" s="509"/>
      <c r="O4" s="510"/>
    </row>
    <row r="5" spans="1:15" ht="22.5" customHeight="1" thickBot="1">
      <c r="A5" s="105" t="s">
        <v>11</v>
      </c>
      <c r="B5" s="106" t="s">
        <v>12</v>
      </c>
      <c r="C5" s="5" t="s">
        <v>13</v>
      </c>
      <c r="D5" s="502"/>
      <c r="E5" s="502"/>
      <c r="F5" s="502"/>
      <c r="G5" s="511"/>
      <c r="H5" s="512"/>
      <c r="I5" s="512"/>
      <c r="J5" s="512"/>
      <c r="K5" s="512"/>
      <c r="L5" s="512"/>
      <c r="M5" s="512"/>
      <c r="N5" s="512"/>
      <c r="O5" s="513"/>
    </row>
    <row r="6" spans="1:15" ht="21.75" customHeight="1" thickBot="1">
      <c r="A6" s="529" t="s">
        <v>28</v>
      </c>
      <c r="B6" s="530"/>
      <c r="C6" s="531"/>
      <c r="D6" s="6">
        <f>D7+D63+D69+D101+D104+D107+D111</f>
        <v>587394</v>
      </c>
      <c r="E6" s="6">
        <f>E7+E63+E69+E101+E104+E107+E111</f>
        <v>455990</v>
      </c>
      <c r="F6" s="90">
        <f>SUM(E6-D6)</f>
        <v>-131404</v>
      </c>
      <c r="G6" s="8"/>
      <c r="H6" s="9"/>
      <c r="I6" s="9"/>
      <c r="J6" s="9"/>
      <c r="K6" s="9"/>
      <c r="L6" s="139"/>
      <c r="M6" s="115"/>
      <c r="N6" s="9"/>
      <c r="O6" s="205">
        <f>O7+O63+O69+O101+O104+O107+O111</f>
        <v>455990660</v>
      </c>
    </row>
    <row r="7" spans="1:15" ht="23.25" customHeight="1" thickTop="1">
      <c r="A7" s="188" t="s">
        <v>14</v>
      </c>
      <c r="B7" s="546" t="s">
        <v>101</v>
      </c>
      <c r="C7" s="547"/>
      <c r="D7" s="189">
        <f>D8+D31+D39</f>
        <v>15727</v>
      </c>
      <c r="E7" s="189">
        <f>E8+E31+E39</f>
        <v>89306</v>
      </c>
      <c r="F7" s="190">
        <f>SUM(E7-D7)</f>
        <v>73579</v>
      </c>
      <c r="G7" s="198"/>
      <c r="H7" s="199"/>
      <c r="I7" s="199"/>
      <c r="J7" s="199"/>
      <c r="K7" s="199"/>
      <c r="L7" s="200"/>
      <c r="M7" s="201"/>
      <c r="N7" s="199"/>
      <c r="O7" s="202">
        <f>SUM(O8,O31,O39)</f>
        <v>89306660</v>
      </c>
    </row>
    <row r="8" spans="1:15" ht="23.25" customHeight="1">
      <c r="A8" s="258"/>
      <c r="B8" s="191" t="s">
        <v>15</v>
      </c>
      <c r="C8" s="191" t="s">
        <v>102</v>
      </c>
      <c r="D8" s="192">
        <f>SUM(D9,D18,D24,D27,D29)</f>
        <v>5131</v>
      </c>
      <c r="E8" s="192">
        <f>SUM(E9+E18+E24+E27+E29)</f>
        <v>75443</v>
      </c>
      <c r="F8" s="154">
        <f>SUM(E8-D8)</f>
        <v>70312</v>
      </c>
      <c r="G8" s="203"/>
      <c r="H8" s="204"/>
      <c r="I8" s="204"/>
      <c r="J8" s="204"/>
      <c r="K8" s="204"/>
      <c r="L8" s="195"/>
      <c r="M8" s="196"/>
      <c r="N8" s="204"/>
      <c r="O8" s="197">
        <f>SUM(O29+O27+O24+O18+O9)</f>
        <v>75443330</v>
      </c>
    </row>
    <row r="9" spans="1:15" ht="21" customHeight="1">
      <c r="A9" s="259"/>
      <c r="B9" s="255"/>
      <c r="C9" s="164" t="s">
        <v>16</v>
      </c>
      <c r="D9" s="12">
        <v>2890</v>
      </c>
      <c r="E9" s="12">
        <v>48507</v>
      </c>
      <c r="F9" s="13">
        <f>SUM(E9-D9)</f>
        <v>45617</v>
      </c>
      <c r="G9" s="187"/>
      <c r="H9" s="175"/>
      <c r="I9" s="175"/>
      <c r="J9" s="175"/>
      <c r="K9" s="175"/>
      <c r="L9" s="176"/>
      <c r="M9" s="177"/>
      <c r="N9" s="175"/>
      <c r="O9" s="178">
        <f>SUM(O10:O14)</f>
        <v>48506800</v>
      </c>
    </row>
    <row r="10" spans="1:15" ht="15.75" customHeight="1">
      <c r="A10" s="451"/>
      <c r="B10" s="450"/>
      <c r="C10" s="450"/>
      <c r="D10" s="103"/>
      <c r="E10" s="103"/>
      <c r="F10" s="16"/>
      <c r="G10" s="481" t="s">
        <v>227</v>
      </c>
      <c r="H10" s="129">
        <v>3694600</v>
      </c>
      <c r="I10" s="129" t="s">
        <v>224</v>
      </c>
      <c r="J10" s="129"/>
      <c r="K10" s="129"/>
      <c r="L10" s="179">
        <v>4</v>
      </c>
      <c r="M10" s="180" t="s">
        <v>225</v>
      </c>
      <c r="N10" s="129" t="s">
        <v>226</v>
      </c>
      <c r="O10" s="181">
        <f>H10*L10</f>
        <v>14778400</v>
      </c>
    </row>
    <row r="11" spans="1:15" ht="15.75" customHeight="1">
      <c r="A11" s="451"/>
      <c r="B11" s="450"/>
      <c r="C11" s="450"/>
      <c r="D11" s="103"/>
      <c r="E11" s="103"/>
      <c r="F11" s="16"/>
      <c r="G11" s="481" t="s">
        <v>228</v>
      </c>
      <c r="H11" s="129">
        <v>3365100</v>
      </c>
      <c r="I11" s="129" t="s">
        <v>224</v>
      </c>
      <c r="J11" s="129"/>
      <c r="K11" s="129"/>
      <c r="L11" s="179">
        <v>2</v>
      </c>
      <c r="M11" s="180" t="s">
        <v>225</v>
      </c>
      <c r="N11" s="129" t="s">
        <v>226</v>
      </c>
      <c r="O11" s="181">
        <f t="shared" ref="O11:O14" si="0">H11*L11</f>
        <v>6730200</v>
      </c>
    </row>
    <row r="12" spans="1:15" ht="15.75" customHeight="1">
      <c r="A12" s="451"/>
      <c r="B12" s="450"/>
      <c r="C12" s="450"/>
      <c r="D12" s="103"/>
      <c r="E12" s="103"/>
      <c r="F12" s="16"/>
      <c r="G12" s="481" t="s">
        <v>228</v>
      </c>
      <c r="H12" s="129">
        <v>3445300</v>
      </c>
      <c r="I12" s="129" t="s">
        <v>224</v>
      </c>
      <c r="J12" s="129"/>
      <c r="K12" s="129"/>
      <c r="L12" s="179">
        <v>2</v>
      </c>
      <c r="M12" s="180" t="s">
        <v>225</v>
      </c>
      <c r="N12" s="129" t="s">
        <v>226</v>
      </c>
      <c r="O12" s="181">
        <f t="shared" ref="O12" si="1">H12*L12</f>
        <v>6890600</v>
      </c>
    </row>
    <row r="13" spans="1:15" ht="15.75" customHeight="1">
      <c r="A13" s="451"/>
      <c r="B13" s="450"/>
      <c r="C13" s="450"/>
      <c r="D13" s="103"/>
      <c r="E13" s="103"/>
      <c r="F13" s="16"/>
      <c r="G13" s="481" t="s">
        <v>229</v>
      </c>
      <c r="H13" s="129">
        <v>2903500</v>
      </c>
      <c r="I13" s="129" t="s">
        <v>224</v>
      </c>
      <c r="J13" s="129"/>
      <c r="K13" s="129"/>
      <c r="L13" s="179">
        <v>4</v>
      </c>
      <c r="M13" s="180" t="s">
        <v>225</v>
      </c>
      <c r="N13" s="129" t="s">
        <v>226</v>
      </c>
      <c r="O13" s="181">
        <f t="shared" si="0"/>
        <v>11614000</v>
      </c>
    </row>
    <row r="14" spans="1:15" ht="15.75" customHeight="1">
      <c r="A14" s="451"/>
      <c r="B14" s="450"/>
      <c r="C14" s="450"/>
      <c r="D14" s="103"/>
      <c r="E14" s="103"/>
      <c r="F14" s="16"/>
      <c r="G14" s="481" t="s">
        <v>230</v>
      </c>
      <c r="H14" s="129">
        <v>2123400</v>
      </c>
      <c r="I14" s="129" t="s">
        <v>224</v>
      </c>
      <c r="J14" s="129"/>
      <c r="K14" s="129"/>
      <c r="L14" s="179">
        <v>4</v>
      </c>
      <c r="M14" s="180" t="s">
        <v>225</v>
      </c>
      <c r="N14" s="129" t="s">
        <v>226</v>
      </c>
      <c r="O14" s="181">
        <f t="shared" si="0"/>
        <v>8493600</v>
      </c>
    </row>
    <row r="15" spans="1:15" ht="9" customHeight="1">
      <c r="A15" s="283"/>
      <c r="B15" s="282"/>
      <c r="C15" s="282"/>
      <c r="D15" s="103"/>
      <c r="E15" s="103"/>
      <c r="F15" s="16"/>
      <c r="G15" s="423"/>
      <c r="H15" s="356"/>
      <c r="I15" s="264"/>
      <c r="J15" s="264"/>
      <c r="K15" s="264"/>
      <c r="L15" s="422"/>
      <c r="M15" s="265"/>
      <c r="N15" s="264"/>
      <c r="O15" s="266"/>
    </row>
    <row r="16" spans="1:15" ht="18" hidden="1" customHeight="1">
      <c r="A16" s="259"/>
      <c r="B16" s="255"/>
      <c r="C16" s="255"/>
      <c r="D16" s="103"/>
      <c r="E16" s="103"/>
      <c r="F16" s="16"/>
      <c r="G16" s="351"/>
      <c r="H16" s="312"/>
      <c r="I16" s="129"/>
      <c r="J16" s="129"/>
      <c r="K16" s="129"/>
      <c r="L16" s="179"/>
      <c r="M16" s="180"/>
      <c r="N16" s="129"/>
      <c r="O16" s="181"/>
    </row>
    <row r="17" spans="1:15" ht="18" hidden="1" customHeight="1">
      <c r="A17" s="283"/>
      <c r="B17" s="282"/>
      <c r="C17" s="282"/>
      <c r="D17" s="103"/>
      <c r="E17" s="103"/>
      <c r="F17" s="16"/>
      <c r="G17" s="352"/>
      <c r="H17" s="312"/>
      <c r="I17" s="129"/>
      <c r="J17" s="129"/>
      <c r="K17" s="129"/>
      <c r="L17" s="179"/>
      <c r="M17" s="180"/>
      <c r="N17" s="129"/>
      <c r="O17" s="181"/>
    </row>
    <row r="18" spans="1:15" ht="27" customHeight="1">
      <c r="A18" s="451"/>
      <c r="B18" s="450"/>
      <c r="C18" s="452" t="s">
        <v>223</v>
      </c>
      <c r="D18" s="482">
        <v>0</v>
      </c>
      <c r="E18" s="482">
        <v>7652</v>
      </c>
      <c r="F18" s="13">
        <f>SUM(E18-D18)</f>
        <v>7652</v>
      </c>
      <c r="G18" s="312"/>
      <c r="H18" s="353"/>
      <c r="I18" s="182"/>
      <c r="J18" s="182"/>
      <c r="K18" s="182"/>
      <c r="L18" s="183"/>
      <c r="M18" s="184"/>
      <c r="N18" s="182"/>
      <c r="O18" s="185">
        <f>SUM(O19:O23)</f>
        <v>7651960</v>
      </c>
    </row>
    <row r="19" spans="1:15" ht="15.75" customHeight="1">
      <c r="A19" s="451"/>
      <c r="B19" s="450"/>
      <c r="C19" s="450"/>
      <c r="D19" s="103"/>
      <c r="E19" s="103"/>
      <c r="F19" s="16"/>
      <c r="G19" s="481" t="s">
        <v>227</v>
      </c>
      <c r="H19" s="129">
        <v>2216760</v>
      </c>
      <c r="I19" s="129" t="s">
        <v>224</v>
      </c>
      <c r="J19" s="129"/>
      <c r="K19" s="129"/>
      <c r="L19" s="179">
        <v>1</v>
      </c>
      <c r="M19" s="180" t="s">
        <v>225</v>
      </c>
      <c r="N19" s="129" t="s">
        <v>226</v>
      </c>
      <c r="O19" s="181">
        <f>H19*L19</f>
        <v>2216760</v>
      </c>
    </row>
    <row r="20" spans="1:15" ht="15.75" customHeight="1">
      <c r="A20" s="451"/>
      <c r="B20" s="450"/>
      <c r="C20" s="450"/>
      <c r="D20" s="103"/>
      <c r="E20" s="103"/>
      <c r="F20" s="16"/>
      <c r="G20" s="481" t="s">
        <v>228</v>
      </c>
      <c r="H20" s="129">
        <v>2019060</v>
      </c>
      <c r="I20" s="129" t="s">
        <v>224</v>
      </c>
      <c r="J20" s="129"/>
      <c r="K20" s="129"/>
      <c r="L20" s="179">
        <v>1</v>
      </c>
      <c r="M20" s="180" t="s">
        <v>225</v>
      </c>
      <c r="N20" s="129" t="s">
        <v>226</v>
      </c>
      <c r="O20" s="181">
        <f t="shared" ref="O20:O23" si="2">H20*L20</f>
        <v>2019060</v>
      </c>
    </row>
    <row r="21" spans="1:15" ht="15.75" customHeight="1">
      <c r="A21" s="451"/>
      <c r="B21" s="450"/>
      <c r="C21" s="450"/>
      <c r="D21" s="103"/>
      <c r="E21" s="103"/>
      <c r="F21" s="16"/>
      <c r="G21" s="481" t="s">
        <v>229</v>
      </c>
      <c r="H21" s="129">
        <v>1742100</v>
      </c>
      <c r="I21" s="129" t="s">
        <v>224</v>
      </c>
      <c r="J21" s="129"/>
      <c r="K21" s="129"/>
      <c r="L21" s="179">
        <v>1</v>
      </c>
      <c r="M21" s="180" t="s">
        <v>225</v>
      </c>
      <c r="N21" s="129" t="s">
        <v>226</v>
      </c>
      <c r="O21" s="181">
        <f t="shared" si="2"/>
        <v>1742100</v>
      </c>
    </row>
    <row r="22" spans="1:15" ht="15.75" customHeight="1">
      <c r="A22" s="451"/>
      <c r="B22" s="450"/>
      <c r="C22" s="450"/>
      <c r="D22" s="103"/>
      <c r="E22" s="103"/>
      <c r="F22" s="16"/>
      <c r="G22" s="481" t="s">
        <v>230</v>
      </c>
      <c r="H22" s="129">
        <v>1274040</v>
      </c>
      <c r="I22" s="129" t="s">
        <v>224</v>
      </c>
      <c r="J22" s="129"/>
      <c r="K22" s="129"/>
      <c r="L22" s="179">
        <v>1</v>
      </c>
      <c r="M22" s="180" t="s">
        <v>225</v>
      </c>
      <c r="N22" s="129" t="s">
        <v>226</v>
      </c>
      <c r="O22" s="181">
        <f t="shared" si="2"/>
        <v>1274040</v>
      </c>
    </row>
    <row r="23" spans="1:15" ht="18" customHeight="1">
      <c r="A23" s="451"/>
      <c r="B23" s="450"/>
      <c r="C23" s="450"/>
      <c r="D23" s="483"/>
      <c r="E23" s="483"/>
      <c r="F23" s="16"/>
      <c r="G23" s="312" t="s">
        <v>231</v>
      </c>
      <c r="H23" s="312">
        <v>200000</v>
      </c>
      <c r="I23" s="129" t="s">
        <v>224</v>
      </c>
      <c r="J23" s="129"/>
      <c r="K23" s="129"/>
      <c r="L23" s="179">
        <v>2</v>
      </c>
      <c r="M23" s="180" t="s">
        <v>232</v>
      </c>
      <c r="N23" s="129" t="s">
        <v>226</v>
      </c>
      <c r="O23" s="181">
        <f t="shared" si="2"/>
        <v>400000</v>
      </c>
    </row>
    <row r="24" spans="1:15" ht="32.450000000000003" customHeight="1">
      <c r="A24" s="451"/>
      <c r="B24" s="450"/>
      <c r="C24" s="167" t="s">
        <v>116</v>
      </c>
      <c r="D24" s="23">
        <v>1985</v>
      </c>
      <c r="E24" s="23">
        <v>13939</v>
      </c>
      <c r="F24" s="13">
        <f>SUM(E24-D24)</f>
        <v>11954</v>
      </c>
      <c r="G24" s="354" t="s">
        <v>86</v>
      </c>
      <c r="H24" s="353" t="s">
        <v>86</v>
      </c>
      <c r="I24" s="182" t="s">
        <v>86</v>
      </c>
      <c r="J24" s="182"/>
      <c r="K24" s="182"/>
      <c r="L24" s="183"/>
      <c r="M24" s="184"/>
      <c r="N24" s="182"/>
      <c r="O24" s="185">
        <f>O26</f>
        <v>13939690</v>
      </c>
    </row>
    <row r="25" spans="1:15" ht="18" customHeight="1">
      <c r="A25" s="451"/>
      <c r="B25" s="450"/>
      <c r="C25" s="104"/>
      <c r="D25" s="24"/>
      <c r="E25" s="24"/>
      <c r="F25" s="16"/>
      <c r="G25" s="355"/>
      <c r="H25" s="356"/>
      <c r="I25" s="264"/>
      <c r="J25" s="264"/>
      <c r="K25" s="264"/>
      <c r="L25" s="267"/>
      <c r="M25" s="265"/>
      <c r="N25" s="264"/>
      <c r="O25" s="266"/>
    </row>
    <row r="26" spans="1:15" ht="18" customHeight="1">
      <c r="A26" s="451"/>
      <c r="B26" s="450"/>
      <c r="C26" s="104"/>
      <c r="D26" s="24"/>
      <c r="E26" s="24"/>
      <c r="F26" s="16"/>
      <c r="G26" s="355" t="s">
        <v>233</v>
      </c>
      <c r="H26" s="356"/>
      <c r="I26" s="264"/>
      <c r="J26" s="264"/>
      <c r="K26" s="264"/>
      <c r="L26" s="267"/>
      <c r="M26" s="265"/>
      <c r="N26" s="129" t="s">
        <v>52</v>
      </c>
      <c r="O26" s="266">
        <v>13939690</v>
      </c>
    </row>
    <row r="27" spans="1:15" ht="29.25" customHeight="1">
      <c r="A27" s="259"/>
      <c r="B27" s="255"/>
      <c r="C27" s="167" t="s">
        <v>115</v>
      </c>
      <c r="D27" s="23">
        <v>16</v>
      </c>
      <c r="E27" s="23">
        <v>5045</v>
      </c>
      <c r="F27" s="13">
        <f>SUM(E27-D27)</f>
        <v>5029</v>
      </c>
      <c r="G27" s="186"/>
      <c r="H27" s="182"/>
      <c r="I27" s="182"/>
      <c r="J27" s="182"/>
      <c r="K27" s="182"/>
      <c r="L27" s="183"/>
      <c r="M27" s="184"/>
      <c r="N27" s="182"/>
      <c r="O27" s="185">
        <f>O28</f>
        <v>5044880</v>
      </c>
    </row>
    <row r="28" spans="1:15" ht="28.5" customHeight="1">
      <c r="A28" s="259"/>
      <c r="B28" s="255"/>
      <c r="C28" s="255"/>
      <c r="D28" s="15"/>
      <c r="E28" s="15"/>
      <c r="F28" s="21"/>
      <c r="G28" s="292" t="s">
        <v>193</v>
      </c>
      <c r="H28" s="444"/>
      <c r="I28" s="445"/>
      <c r="J28" s="446"/>
      <c r="K28" s="446"/>
      <c r="L28" s="137"/>
      <c r="M28" s="121"/>
      <c r="N28" s="445" t="s">
        <v>194</v>
      </c>
      <c r="O28" s="447">
        <v>5044880</v>
      </c>
    </row>
    <row r="29" spans="1:15" ht="28.5" customHeight="1">
      <c r="A29" s="259"/>
      <c r="B29" s="255"/>
      <c r="C29" s="167" t="s">
        <v>60</v>
      </c>
      <c r="D29" s="23">
        <v>240</v>
      </c>
      <c r="E29" s="23">
        <v>300</v>
      </c>
      <c r="F29" s="13">
        <f>SUM(E29-D29)</f>
        <v>60</v>
      </c>
      <c r="G29" s="28"/>
      <c r="H29" s="28"/>
      <c r="I29" s="28"/>
      <c r="J29" s="28"/>
      <c r="K29" s="28"/>
      <c r="L29" s="141"/>
      <c r="M29" s="14"/>
      <c r="N29" s="28"/>
      <c r="O29" s="29">
        <f>O30</f>
        <v>300000</v>
      </c>
    </row>
    <row r="30" spans="1:15" ht="24" customHeight="1">
      <c r="A30" s="303"/>
      <c r="B30" s="302"/>
      <c r="C30" s="104"/>
      <c r="D30" s="24"/>
      <c r="E30" s="24"/>
      <c r="F30" s="16"/>
      <c r="G30" s="130" t="s">
        <v>64</v>
      </c>
      <c r="H30" s="130">
        <v>300000</v>
      </c>
      <c r="I30" s="130" t="s">
        <v>53</v>
      </c>
      <c r="J30" s="130"/>
      <c r="K30" s="130"/>
      <c r="L30" s="135">
        <v>1</v>
      </c>
      <c r="M30" s="136" t="s">
        <v>56</v>
      </c>
      <c r="N30" s="130" t="s">
        <v>52</v>
      </c>
      <c r="O30" s="290">
        <f>H30*L30</f>
        <v>300000</v>
      </c>
    </row>
    <row r="31" spans="1:15" ht="22.5" customHeight="1">
      <c r="A31" s="259"/>
      <c r="B31" s="191" t="s">
        <v>62</v>
      </c>
      <c r="C31" s="191" t="s">
        <v>103</v>
      </c>
      <c r="D31" s="192">
        <f t="shared" ref="D31" si="3">SUM(D32,D34)</f>
        <v>2760</v>
      </c>
      <c r="E31" s="192">
        <f t="shared" ref="E31:F31" si="4">SUM(E32,E34)</f>
        <v>3000</v>
      </c>
      <c r="F31" s="154">
        <f t="shared" si="4"/>
        <v>240</v>
      </c>
      <c r="G31" s="193"/>
      <c r="H31" s="194"/>
      <c r="I31" s="194"/>
      <c r="J31" s="194"/>
      <c r="K31" s="194"/>
      <c r="L31" s="195"/>
      <c r="M31" s="196"/>
      <c r="N31" s="194"/>
      <c r="O31" s="197">
        <f>SUM(O34,O32)</f>
        <v>3000000</v>
      </c>
    </row>
    <row r="32" spans="1:15" ht="22.5" customHeight="1">
      <c r="A32" s="259"/>
      <c r="B32" s="255"/>
      <c r="C32" s="164" t="s">
        <v>39</v>
      </c>
      <c r="D32" s="23">
        <v>1100</v>
      </c>
      <c r="E32" s="23">
        <v>1000</v>
      </c>
      <c r="F32" s="13">
        <f>SUM(E32-D32)</f>
        <v>-100</v>
      </c>
      <c r="G32" s="14"/>
      <c r="H32" s="30"/>
      <c r="I32" s="30"/>
      <c r="J32" s="30"/>
      <c r="K32" s="30"/>
      <c r="L32" s="141"/>
      <c r="M32" s="117"/>
      <c r="N32" s="30"/>
      <c r="O32" s="29">
        <f>O33</f>
        <v>1000000</v>
      </c>
    </row>
    <row r="33" spans="1:15" ht="18" customHeight="1">
      <c r="A33" s="259"/>
      <c r="B33" s="255"/>
      <c r="C33" s="174"/>
      <c r="D33" s="31"/>
      <c r="E33" s="31"/>
      <c r="F33" s="21"/>
      <c r="G33" s="306" t="s">
        <v>61</v>
      </c>
      <c r="H33" s="307">
        <v>1000000</v>
      </c>
      <c r="I33" s="308" t="s">
        <v>53</v>
      </c>
      <c r="J33" s="308"/>
      <c r="K33" s="308"/>
      <c r="L33" s="309">
        <v>1</v>
      </c>
      <c r="M33" s="310" t="s">
        <v>56</v>
      </c>
      <c r="N33" s="308" t="s">
        <v>52</v>
      </c>
      <c r="O33" s="311">
        <f>H33*L33</f>
        <v>1000000</v>
      </c>
    </row>
    <row r="34" spans="1:15" ht="22.5" customHeight="1">
      <c r="A34" s="259"/>
      <c r="B34" s="255"/>
      <c r="C34" s="164" t="s">
        <v>40</v>
      </c>
      <c r="D34" s="23">
        <v>1660</v>
      </c>
      <c r="E34" s="23">
        <v>2000</v>
      </c>
      <c r="F34" s="13">
        <f t="shared" ref="F34:F66" si="5">SUM(E34-D34)</f>
        <v>340</v>
      </c>
      <c r="G34" s="339" t="s">
        <v>40</v>
      </c>
      <c r="H34" s="357"/>
      <c r="I34" s="357"/>
      <c r="J34" s="357"/>
      <c r="K34" s="357"/>
      <c r="L34" s="358"/>
      <c r="M34" s="359"/>
      <c r="N34" s="357"/>
      <c r="O34" s="360">
        <f>SUM(O36:O38)</f>
        <v>2000000</v>
      </c>
    </row>
    <row r="35" spans="1:15" ht="20.25" customHeight="1">
      <c r="A35" s="259"/>
      <c r="B35" s="255"/>
      <c r="C35" s="255"/>
      <c r="D35" s="24"/>
      <c r="E35" s="24"/>
      <c r="F35" s="16"/>
      <c r="G35" s="26" t="s">
        <v>86</v>
      </c>
      <c r="H35" s="32" t="s">
        <v>92</v>
      </c>
      <c r="I35" s="32"/>
      <c r="J35" s="32"/>
      <c r="K35" s="32"/>
      <c r="L35" s="143"/>
      <c r="M35" s="118"/>
      <c r="N35" s="32"/>
      <c r="O35" s="27"/>
    </row>
    <row r="36" spans="1:15" ht="20.25" customHeight="1">
      <c r="A36" s="259"/>
      <c r="B36" s="255"/>
      <c r="C36" s="255"/>
      <c r="D36" s="24"/>
      <c r="E36" s="24"/>
      <c r="F36" s="16"/>
      <c r="G36" s="287" t="s">
        <v>93</v>
      </c>
      <c r="H36" s="288">
        <v>1000000</v>
      </c>
      <c r="I36" s="289" t="s">
        <v>94</v>
      </c>
      <c r="J36" s="289"/>
      <c r="K36" s="289"/>
      <c r="L36" s="135">
        <v>1</v>
      </c>
      <c r="M36" s="132" t="s">
        <v>95</v>
      </c>
      <c r="N36" s="289" t="s">
        <v>96</v>
      </c>
      <c r="O36" s="290">
        <f>H36*L36</f>
        <v>1000000</v>
      </c>
    </row>
    <row r="37" spans="1:15" ht="20.25" customHeight="1">
      <c r="A37" s="259"/>
      <c r="B37" s="255"/>
      <c r="C37" s="255"/>
      <c r="D37" s="24"/>
      <c r="E37" s="24"/>
      <c r="F37" s="16"/>
      <c r="G37" s="287" t="s">
        <v>97</v>
      </c>
      <c r="H37" s="288">
        <v>600000</v>
      </c>
      <c r="I37" s="289" t="s">
        <v>94</v>
      </c>
      <c r="J37" s="289"/>
      <c r="K37" s="289"/>
      <c r="L37" s="135">
        <v>1</v>
      </c>
      <c r="M37" s="132" t="s">
        <v>98</v>
      </c>
      <c r="N37" s="289" t="s">
        <v>96</v>
      </c>
      <c r="O37" s="290">
        <f>SUM(H37*L37)</f>
        <v>600000</v>
      </c>
    </row>
    <row r="38" spans="1:15" ht="20.25" customHeight="1">
      <c r="A38" s="316"/>
      <c r="B38" s="317"/>
      <c r="C38" s="317"/>
      <c r="D38" s="331"/>
      <c r="E38" s="331"/>
      <c r="F38" s="21"/>
      <c r="G38" s="332" t="s">
        <v>99</v>
      </c>
      <c r="H38" s="333">
        <v>400000</v>
      </c>
      <c r="I38" s="308" t="s">
        <v>94</v>
      </c>
      <c r="J38" s="308"/>
      <c r="K38" s="308"/>
      <c r="L38" s="309">
        <v>1</v>
      </c>
      <c r="M38" s="310" t="s">
        <v>98</v>
      </c>
      <c r="N38" s="308" t="s">
        <v>96</v>
      </c>
      <c r="O38" s="311">
        <f>H38*L38</f>
        <v>400000</v>
      </c>
    </row>
    <row r="39" spans="1:15" ht="22.5" customHeight="1">
      <c r="A39" s="259"/>
      <c r="B39" s="327" t="s">
        <v>41</v>
      </c>
      <c r="C39" s="327" t="s">
        <v>108</v>
      </c>
      <c r="D39" s="328">
        <f>SUM(D40,D42,D49,D56)</f>
        <v>7836</v>
      </c>
      <c r="E39" s="328">
        <f>SUM(E40,E42,E49,E56)</f>
        <v>10863</v>
      </c>
      <c r="F39" s="270">
        <f>SUM(E39-D39)</f>
        <v>3027</v>
      </c>
      <c r="G39" s="329"/>
      <c r="H39" s="330"/>
      <c r="I39" s="330"/>
      <c r="J39" s="330"/>
      <c r="K39" s="330"/>
      <c r="L39" s="200"/>
      <c r="M39" s="201"/>
      <c r="N39" s="330"/>
      <c r="O39" s="202">
        <f>SUM(O40,O42,O49,O56)</f>
        <v>10863330</v>
      </c>
    </row>
    <row r="40" spans="1:15" ht="23.25" customHeight="1">
      <c r="A40" s="259"/>
      <c r="B40" s="255"/>
      <c r="C40" s="164" t="s">
        <v>42</v>
      </c>
      <c r="D40" s="23">
        <v>1000</v>
      </c>
      <c r="E40" s="23">
        <v>1000</v>
      </c>
      <c r="F40" s="286">
        <f>E40-D40</f>
        <v>0</v>
      </c>
      <c r="G40" s="14"/>
      <c r="H40" s="14"/>
      <c r="I40" s="14"/>
      <c r="J40" s="14"/>
      <c r="K40" s="14"/>
      <c r="L40" s="141"/>
      <c r="M40" s="14"/>
      <c r="N40" s="14"/>
      <c r="O40" s="33">
        <f>O41</f>
        <v>1000000</v>
      </c>
    </row>
    <row r="41" spans="1:15" ht="18" customHeight="1">
      <c r="A41" s="259"/>
      <c r="B41" s="255"/>
      <c r="C41" s="174"/>
      <c r="D41" s="31"/>
      <c r="E41" s="31"/>
      <c r="F41" s="21"/>
      <c r="G41" s="306" t="s">
        <v>83</v>
      </c>
      <c r="H41" s="307">
        <v>1000000</v>
      </c>
      <c r="I41" s="308" t="s">
        <v>53</v>
      </c>
      <c r="J41" s="308"/>
      <c r="K41" s="308"/>
      <c r="L41" s="309">
        <v>1</v>
      </c>
      <c r="M41" s="310" t="s">
        <v>70</v>
      </c>
      <c r="N41" s="308" t="s">
        <v>52</v>
      </c>
      <c r="O41" s="311">
        <f>H41*L41</f>
        <v>1000000</v>
      </c>
    </row>
    <row r="42" spans="1:15" ht="25.5" customHeight="1">
      <c r="A42" s="259"/>
      <c r="B42" s="34"/>
      <c r="C42" s="167" t="s">
        <v>43</v>
      </c>
      <c r="D42" s="23">
        <v>5615</v>
      </c>
      <c r="E42" s="23">
        <v>4683</v>
      </c>
      <c r="F42" s="13">
        <f>SUM(E42-D42)</f>
        <v>-932</v>
      </c>
      <c r="G42" s="25"/>
      <c r="H42" s="19"/>
      <c r="I42" s="19"/>
      <c r="J42" s="19"/>
      <c r="K42" s="19"/>
      <c r="L42" s="143"/>
      <c r="M42" s="118"/>
      <c r="N42" s="19"/>
      <c r="O42" s="20">
        <f>SUM(O44:O48)</f>
        <v>4683330</v>
      </c>
    </row>
    <row r="43" spans="1:15" ht="17.25" customHeight="1">
      <c r="A43" s="259"/>
      <c r="B43" s="34"/>
      <c r="C43" s="104"/>
      <c r="D43" s="24"/>
      <c r="E43" s="24"/>
      <c r="F43" s="16"/>
      <c r="G43" s="25"/>
      <c r="H43" s="19"/>
      <c r="I43" s="19"/>
      <c r="J43" s="19"/>
      <c r="K43" s="19"/>
      <c r="L43" s="143"/>
      <c r="M43" s="118"/>
      <c r="N43" s="19"/>
      <c r="O43" s="20"/>
    </row>
    <row r="44" spans="1:15" ht="18" customHeight="1">
      <c r="A44" s="299"/>
      <c r="B44" s="298"/>
      <c r="C44" s="298"/>
      <c r="D44" s="87"/>
      <c r="E44" s="87"/>
      <c r="F44" s="16"/>
      <c r="G44" s="130" t="s">
        <v>168</v>
      </c>
      <c r="H44" s="131">
        <v>500000</v>
      </c>
      <c r="I44" s="107" t="s">
        <v>53</v>
      </c>
      <c r="J44" s="107"/>
      <c r="K44" s="107"/>
      <c r="L44" s="135" t="s">
        <v>105</v>
      </c>
      <c r="M44" s="132" t="s">
        <v>56</v>
      </c>
      <c r="N44" s="107" t="s">
        <v>52</v>
      </c>
      <c r="O44" s="133">
        <f>H44*L44</f>
        <v>500000</v>
      </c>
    </row>
    <row r="45" spans="1:15" ht="18" customHeight="1">
      <c r="A45" s="303"/>
      <c r="B45" s="302"/>
      <c r="C45" s="302"/>
      <c r="D45" s="87"/>
      <c r="E45" s="87"/>
      <c r="F45" s="16"/>
      <c r="G45" s="130" t="s">
        <v>155</v>
      </c>
      <c r="H45" s="131">
        <v>2583330</v>
      </c>
      <c r="I45" s="107" t="s">
        <v>53</v>
      </c>
      <c r="J45" s="107"/>
      <c r="K45" s="107"/>
      <c r="L45" s="135" t="s">
        <v>105</v>
      </c>
      <c r="M45" s="132" t="s">
        <v>56</v>
      </c>
      <c r="N45" s="107" t="s">
        <v>52</v>
      </c>
      <c r="O45" s="133">
        <f t="shared" ref="O45:O48" si="6">H45*L45</f>
        <v>2583330</v>
      </c>
    </row>
    <row r="46" spans="1:15" ht="18" customHeight="1">
      <c r="A46" s="259"/>
      <c r="B46" s="255"/>
      <c r="C46" s="255"/>
      <c r="D46" s="87"/>
      <c r="E46" s="87"/>
      <c r="F46" s="16"/>
      <c r="G46" s="130" t="s">
        <v>77</v>
      </c>
      <c r="H46" s="131">
        <v>1000000</v>
      </c>
      <c r="I46" s="107" t="s">
        <v>53</v>
      </c>
      <c r="J46" s="107"/>
      <c r="K46" s="107"/>
      <c r="L46" s="135" t="s">
        <v>105</v>
      </c>
      <c r="M46" s="132" t="s">
        <v>56</v>
      </c>
      <c r="N46" s="107" t="s">
        <v>52</v>
      </c>
      <c r="O46" s="133">
        <f t="shared" si="6"/>
        <v>1000000</v>
      </c>
    </row>
    <row r="47" spans="1:15" ht="18" customHeight="1">
      <c r="A47" s="259"/>
      <c r="B47" s="255"/>
      <c r="C47" s="255"/>
      <c r="D47" s="87"/>
      <c r="E47" s="87"/>
      <c r="F47" s="16"/>
      <c r="G47" s="387" t="s">
        <v>57</v>
      </c>
      <c r="H47" s="388">
        <v>500000</v>
      </c>
      <c r="I47" s="22" t="s">
        <v>53</v>
      </c>
      <c r="J47" s="22"/>
      <c r="K47" s="22"/>
      <c r="L47" s="144">
        <v>1</v>
      </c>
      <c r="M47" s="119" t="s">
        <v>56</v>
      </c>
      <c r="N47" s="22" t="s">
        <v>52</v>
      </c>
      <c r="O47" s="133">
        <f t="shared" si="6"/>
        <v>500000</v>
      </c>
    </row>
    <row r="48" spans="1:15" ht="18" customHeight="1">
      <c r="A48" s="259"/>
      <c r="B48" s="255"/>
      <c r="C48" s="255"/>
      <c r="D48" s="87"/>
      <c r="E48" s="87"/>
      <c r="F48" s="16"/>
      <c r="G48" s="130" t="s">
        <v>67</v>
      </c>
      <c r="H48" s="131">
        <v>100000</v>
      </c>
      <c r="I48" s="107" t="s">
        <v>53</v>
      </c>
      <c r="J48" s="107"/>
      <c r="K48" s="107"/>
      <c r="L48" s="135">
        <v>1</v>
      </c>
      <c r="M48" s="132" t="s">
        <v>56</v>
      </c>
      <c r="N48" s="107" t="s">
        <v>52</v>
      </c>
      <c r="O48" s="133">
        <f t="shared" si="6"/>
        <v>100000</v>
      </c>
    </row>
    <row r="49" spans="1:15" ht="22.5" customHeight="1">
      <c r="A49" s="259"/>
      <c r="B49" s="255"/>
      <c r="C49" s="164" t="s">
        <v>44</v>
      </c>
      <c r="D49" s="88">
        <v>660</v>
      </c>
      <c r="E49" s="88">
        <v>2850</v>
      </c>
      <c r="F49" s="13">
        <f>SUM(E49-D49)</f>
        <v>2190</v>
      </c>
      <c r="G49" s="134"/>
      <c r="H49" s="126"/>
      <c r="I49" s="126"/>
      <c r="J49" s="126"/>
      <c r="K49" s="126"/>
      <c r="L49" s="142"/>
      <c r="M49" s="127"/>
      <c r="N49" s="126"/>
      <c r="O49" s="128">
        <f>SUM(O51:O55)</f>
        <v>2850000</v>
      </c>
    </row>
    <row r="50" spans="1:15" ht="15.75" customHeight="1">
      <c r="A50" s="259"/>
      <c r="B50" s="255"/>
      <c r="C50" s="255"/>
      <c r="D50" s="89"/>
      <c r="E50" s="89"/>
      <c r="F50" s="16"/>
      <c r="G50" s="136"/>
      <c r="H50" s="107"/>
      <c r="I50" s="107"/>
      <c r="J50" s="107"/>
      <c r="K50" s="107"/>
      <c r="L50" s="135"/>
      <c r="M50" s="132"/>
      <c r="N50" s="107"/>
      <c r="O50" s="133"/>
    </row>
    <row r="51" spans="1:15" ht="18" customHeight="1">
      <c r="A51" s="259"/>
      <c r="B51" s="255"/>
      <c r="C51" s="255"/>
      <c r="D51" s="87"/>
      <c r="E51" s="87"/>
      <c r="F51" s="16"/>
      <c r="G51" s="387" t="s">
        <v>58</v>
      </c>
      <c r="H51" s="388">
        <v>30000</v>
      </c>
      <c r="I51" s="22" t="s">
        <v>53</v>
      </c>
      <c r="J51" s="22"/>
      <c r="K51" s="22"/>
      <c r="L51" s="144">
        <v>12</v>
      </c>
      <c r="M51" s="119" t="s">
        <v>54</v>
      </c>
      <c r="N51" s="22" t="s">
        <v>52</v>
      </c>
      <c r="O51" s="389">
        <f t="shared" ref="O51:O55" si="7">H51*L51</f>
        <v>360000</v>
      </c>
    </row>
    <row r="52" spans="1:15" ht="18" customHeight="1">
      <c r="A52" s="451"/>
      <c r="B52" s="450"/>
      <c r="C52" s="450"/>
      <c r="D52" s="87"/>
      <c r="E52" s="87"/>
      <c r="F52" s="16"/>
      <c r="G52" s="387" t="s">
        <v>234</v>
      </c>
      <c r="H52" s="388">
        <v>300000</v>
      </c>
      <c r="I52" s="22" t="s">
        <v>53</v>
      </c>
      <c r="J52" s="22"/>
      <c r="K52" s="22"/>
      <c r="L52" s="144" t="s">
        <v>238</v>
      </c>
      <c r="M52" s="119" t="s">
        <v>56</v>
      </c>
      <c r="N52" s="22" t="s">
        <v>52</v>
      </c>
      <c r="O52" s="389">
        <f t="shared" ref="O52" si="8">H52*L52</f>
        <v>300000</v>
      </c>
    </row>
    <row r="53" spans="1:15" ht="18" customHeight="1">
      <c r="A53" s="451"/>
      <c r="B53" s="450"/>
      <c r="C53" s="450"/>
      <c r="D53" s="87"/>
      <c r="E53" s="87"/>
      <c r="F53" s="16"/>
      <c r="G53" s="387" t="s">
        <v>235</v>
      </c>
      <c r="H53" s="388">
        <v>35000</v>
      </c>
      <c r="I53" s="22" t="s">
        <v>53</v>
      </c>
      <c r="J53" s="22"/>
      <c r="K53" s="22"/>
      <c r="L53" s="144" t="s">
        <v>239</v>
      </c>
      <c r="M53" s="119" t="s">
        <v>55</v>
      </c>
      <c r="N53" s="22" t="s">
        <v>52</v>
      </c>
      <c r="O53" s="389">
        <f t="shared" ref="O53" si="9">H53*L53</f>
        <v>210000</v>
      </c>
    </row>
    <row r="54" spans="1:15" ht="18" customHeight="1">
      <c r="A54" s="451"/>
      <c r="B54" s="450"/>
      <c r="C54" s="450"/>
      <c r="D54" s="87"/>
      <c r="E54" s="87"/>
      <c r="F54" s="16"/>
      <c r="G54" s="387" t="s">
        <v>236</v>
      </c>
      <c r="H54" s="388">
        <v>100000</v>
      </c>
      <c r="I54" s="22" t="s">
        <v>53</v>
      </c>
      <c r="J54" s="22"/>
      <c r="K54" s="22"/>
      <c r="L54" s="144">
        <v>12</v>
      </c>
      <c r="M54" s="119" t="s">
        <v>54</v>
      </c>
      <c r="N54" s="22" t="s">
        <v>52</v>
      </c>
      <c r="O54" s="389">
        <f t="shared" ref="O54" si="10">H54*L54</f>
        <v>1200000</v>
      </c>
    </row>
    <row r="55" spans="1:15" ht="18" customHeight="1">
      <c r="A55" s="259"/>
      <c r="B55" s="255"/>
      <c r="C55" s="255"/>
      <c r="D55" s="87"/>
      <c r="E55" s="87"/>
      <c r="F55" s="16"/>
      <c r="G55" s="130" t="s">
        <v>237</v>
      </c>
      <c r="H55" s="131">
        <v>65000</v>
      </c>
      <c r="I55" s="107" t="s">
        <v>53</v>
      </c>
      <c r="J55" s="107"/>
      <c r="K55" s="107"/>
      <c r="L55" s="135" t="s">
        <v>240</v>
      </c>
      <c r="M55" s="132" t="s">
        <v>241</v>
      </c>
      <c r="N55" s="107" t="s">
        <v>52</v>
      </c>
      <c r="O55" s="133">
        <f t="shared" si="7"/>
        <v>780000</v>
      </c>
    </row>
    <row r="56" spans="1:15" ht="22.5" customHeight="1">
      <c r="A56" s="259"/>
      <c r="B56" s="255"/>
      <c r="C56" s="35" t="s">
        <v>45</v>
      </c>
      <c r="D56" s="429">
        <v>561</v>
      </c>
      <c r="E56" s="429">
        <v>2330</v>
      </c>
      <c r="F56" s="13">
        <f t="shared" si="5"/>
        <v>1769</v>
      </c>
      <c r="G56" s="168"/>
      <c r="H56" s="126"/>
      <c r="I56" s="126"/>
      <c r="J56" s="126"/>
      <c r="K56" s="126"/>
      <c r="L56" s="142"/>
      <c r="M56" s="127"/>
      <c r="N56" s="126"/>
      <c r="O56" s="128">
        <f>SUM(O58:O62)</f>
        <v>2330000</v>
      </c>
    </row>
    <row r="57" spans="1:15" ht="9.75" customHeight="1">
      <c r="A57" s="259"/>
      <c r="B57" s="255"/>
      <c r="C57" s="84"/>
      <c r="D57" s="24"/>
      <c r="E57" s="24"/>
      <c r="F57" s="16"/>
      <c r="G57" s="169"/>
      <c r="H57" s="19"/>
      <c r="I57" s="19"/>
      <c r="J57" s="19"/>
      <c r="K57" s="19"/>
      <c r="L57" s="143"/>
      <c r="M57" s="118"/>
      <c r="N57" s="19"/>
      <c r="O57" s="20"/>
    </row>
    <row r="58" spans="1:15" ht="17.25" customHeight="1">
      <c r="A58" s="259"/>
      <c r="B58" s="36"/>
      <c r="C58" s="254"/>
      <c r="D58" s="15"/>
      <c r="E58" s="15"/>
      <c r="F58" s="85"/>
      <c r="G58" s="291" t="s">
        <v>78</v>
      </c>
      <c r="H58" s="131">
        <v>300000</v>
      </c>
      <c r="I58" s="107" t="s">
        <v>53</v>
      </c>
      <c r="J58" s="107"/>
      <c r="K58" s="107"/>
      <c r="L58" s="135">
        <v>1</v>
      </c>
      <c r="M58" s="132" t="s">
        <v>55</v>
      </c>
      <c r="N58" s="107" t="s">
        <v>52</v>
      </c>
      <c r="O58" s="133">
        <f>H58*L58</f>
        <v>300000</v>
      </c>
    </row>
    <row r="59" spans="1:15" ht="17.25" customHeight="1">
      <c r="A59" s="451"/>
      <c r="B59" s="36"/>
      <c r="C59" s="449"/>
      <c r="D59" s="15"/>
      <c r="E59" s="15"/>
      <c r="F59" s="85"/>
      <c r="G59" s="291" t="s">
        <v>79</v>
      </c>
      <c r="H59" s="131">
        <v>330000</v>
      </c>
      <c r="I59" s="107" t="s">
        <v>53</v>
      </c>
      <c r="J59" s="107"/>
      <c r="K59" s="107"/>
      <c r="L59" s="135" t="s">
        <v>105</v>
      </c>
      <c r="M59" s="132" t="s">
        <v>55</v>
      </c>
      <c r="N59" s="107" t="s">
        <v>52</v>
      </c>
      <c r="O59" s="133">
        <f t="shared" ref="O59" si="11">H59*L59</f>
        <v>330000</v>
      </c>
    </row>
    <row r="60" spans="1:15" ht="17.25" customHeight="1">
      <c r="A60" s="259"/>
      <c r="B60" s="36"/>
      <c r="C60" s="254"/>
      <c r="D60" s="15"/>
      <c r="E60" s="15"/>
      <c r="F60" s="85"/>
      <c r="G60" s="291" t="s">
        <v>242</v>
      </c>
      <c r="H60" s="131">
        <v>100000</v>
      </c>
      <c r="I60" s="107" t="s">
        <v>53</v>
      </c>
      <c r="J60" s="107"/>
      <c r="K60" s="107"/>
      <c r="L60" s="135" t="s">
        <v>105</v>
      </c>
      <c r="M60" s="132" t="s">
        <v>55</v>
      </c>
      <c r="N60" s="107" t="s">
        <v>52</v>
      </c>
      <c r="O60" s="133">
        <f t="shared" ref="O60:O62" si="12">H60*L60</f>
        <v>100000</v>
      </c>
    </row>
    <row r="61" spans="1:15" ht="17.25" customHeight="1">
      <c r="A61" s="451"/>
      <c r="B61" s="36"/>
      <c r="C61" s="449"/>
      <c r="D61" s="15"/>
      <c r="E61" s="15"/>
      <c r="F61" s="85"/>
      <c r="G61" s="291" t="s">
        <v>243</v>
      </c>
      <c r="H61" s="131">
        <v>1400000</v>
      </c>
      <c r="I61" s="107" t="s">
        <v>53</v>
      </c>
      <c r="J61" s="107"/>
      <c r="K61" s="107"/>
      <c r="L61" s="135" t="s">
        <v>105</v>
      </c>
      <c r="M61" s="132" t="s">
        <v>55</v>
      </c>
      <c r="N61" s="107" t="s">
        <v>52</v>
      </c>
      <c r="O61" s="133">
        <f t="shared" ref="O61" si="13">H61*L61</f>
        <v>1400000</v>
      </c>
    </row>
    <row r="62" spans="1:15" ht="13.5" customHeight="1">
      <c r="A62" s="259"/>
      <c r="B62" s="36"/>
      <c r="C62" s="254"/>
      <c r="D62" s="15"/>
      <c r="E62" s="15"/>
      <c r="F62" s="85"/>
      <c r="G62" s="291" t="s">
        <v>244</v>
      </c>
      <c r="H62" s="131">
        <v>200000</v>
      </c>
      <c r="I62" s="107" t="s">
        <v>53</v>
      </c>
      <c r="J62" s="107"/>
      <c r="K62" s="107"/>
      <c r="L62" s="135">
        <v>1</v>
      </c>
      <c r="M62" s="132" t="s">
        <v>55</v>
      </c>
      <c r="N62" s="107" t="s">
        <v>52</v>
      </c>
      <c r="O62" s="133">
        <f t="shared" si="12"/>
        <v>200000</v>
      </c>
    </row>
    <row r="63" spans="1:15" ht="23.25" customHeight="1">
      <c r="A63" s="206" t="s">
        <v>63</v>
      </c>
      <c r="B63" s="191" t="s">
        <v>46</v>
      </c>
      <c r="C63" s="207" t="s">
        <v>101</v>
      </c>
      <c r="D63" s="192">
        <f>SUM(D67,D65)</f>
        <v>7402</v>
      </c>
      <c r="E63" s="192">
        <f>E64</f>
        <v>6600</v>
      </c>
      <c r="F63" s="154">
        <f>E63-D63</f>
        <v>-802</v>
      </c>
      <c r="G63" s="284"/>
      <c r="H63" s="285"/>
      <c r="I63" s="285"/>
      <c r="J63" s="285"/>
      <c r="K63" s="285"/>
      <c r="L63" s="195"/>
      <c r="M63" s="193"/>
      <c r="N63" s="285"/>
      <c r="O63" s="197">
        <f>SUM(O65,O67)</f>
        <v>6600000</v>
      </c>
    </row>
    <row r="64" spans="1:15" ht="23.25" customHeight="1">
      <c r="A64" s="152"/>
      <c r="B64" s="257"/>
      <c r="C64" s="361" t="s">
        <v>102</v>
      </c>
      <c r="D64" s="362">
        <f>SUM(D65,D67)</f>
        <v>7402</v>
      </c>
      <c r="E64" s="362">
        <f>E65+E67</f>
        <v>6600</v>
      </c>
      <c r="F64" s="363">
        <f>SUM(E64-D64)</f>
        <v>-802</v>
      </c>
      <c r="G64" s="334"/>
      <c r="H64" s="334"/>
      <c r="I64" s="334"/>
      <c r="J64" s="334"/>
      <c r="K64" s="334"/>
      <c r="L64" s="335"/>
      <c r="M64" s="336"/>
      <c r="N64" s="334"/>
      <c r="O64" s="364">
        <f>SUM(O66,O68)</f>
        <v>6600000</v>
      </c>
    </row>
    <row r="65" spans="1:15" ht="23.25" customHeight="1">
      <c r="A65" s="259"/>
      <c r="B65" s="255"/>
      <c r="C65" s="253" t="s">
        <v>47</v>
      </c>
      <c r="D65" s="23">
        <v>5000</v>
      </c>
      <c r="E65" s="23">
        <v>3000</v>
      </c>
      <c r="F65" s="13">
        <f>SUM(E65-D65)</f>
        <v>-2000</v>
      </c>
      <c r="G65" s="28"/>
      <c r="H65" s="28"/>
      <c r="I65" s="28"/>
      <c r="J65" s="28"/>
      <c r="K65" s="28"/>
      <c r="L65" s="141"/>
      <c r="M65" s="14"/>
      <c r="N65" s="28"/>
      <c r="O65" s="29">
        <f>SUM(O66:O66)</f>
        <v>3000000</v>
      </c>
    </row>
    <row r="66" spans="1:15" ht="23.25" customHeight="1">
      <c r="A66" s="259"/>
      <c r="B66" s="255"/>
      <c r="C66" s="254"/>
      <c r="D66" s="24"/>
      <c r="E66" s="24"/>
      <c r="F66" s="85">
        <f t="shared" si="5"/>
        <v>0</v>
      </c>
      <c r="G66" s="130" t="s">
        <v>80</v>
      </c>
      <c r="H66" s="131">
        <v>3000000</v>
      </c>
      <c r="I66" s="107" t="s">
        <v>53</v>
      </c>
      <c r="J66" s="107"/>
      <c r="K66" s="107"/>
      <c r="L66" s="135">
        <v>1</v>
      </c>
      <c r="M66" s="132" t="s">
        <v>81</v>
      </c>
      <c r="N66" s="107" t="s">
        <v>52</v>
      </c>
      <c r="O66" s="290">
        <f>H66*L66</f>
        <v>3000000</v>
      </c>
    </row>
    <row r="67" spans="1:15" ht="27" customHeight="1">
      <c r="A67" s="259"/>
      <c r="B67" s="255"/>
      <c r="C67" s="82" t="s">
        <v>48</v>
      </c>
      <c r="D67" s="79">
        <v>2402</v>
      </c>
      <c r="E67" s="79">
        <v>3600</v>
      </c>
      <c r="F67" s="102">
        <f>SUM(E67-D67)</f>
        <v>1198</v>
      </c>
      <c r="G67" s="38"/>
      <c r="H67" s="38"/>
      <c r="I67" s="38"/>
      <c r="J67" s="38"/>
      <c r="K67" s="38"/>
      <c r="L67" s="145"/>
      <c r="M67" s="120"/>
      <c r="N67" s="38"/>
      <c r="O67" s="83">
        <f>SUM(O68:O68)</f>
        <v>3600000</v>
      </c>
    </row>
    <row r="68" spans="1:15" ht="30" customHeight="1">
      <c r="A68" s="259"/>
      <c r="B68" s="255"/>
      <c r="C68" s="261"/>
      <c r="D68" s="80"/>
      <c r="E68" s="80"/>
      <c r="F68" s="16"/>
      <c r="G68" s="17" t="s">
        <v>82</v>
      </c>
      <c r="H68" s="18">
        <v>300000</v>
      </c>
      <c r="I68" s="22" t="s">
        <v>53</v>
      </c>
      <c r="J68" s="22"/>
      <c r="K68" s="22"/>
      <c r="L68" s="144">
        <v>12</v>
      </c>
      <c r="M68" s="119" t="s">
        <v>59</v>
      </c>
      <c r="N68" s="22" t="s">
        <v>52</v>
      </c>
      <c r="O68" s="20">
        <f>H68*L68</f>
        <v>3600000</v>
      </c>
    </row>
    <row r="69" spans="1:15" ht="22.5" customHeight="1">
      <c r="A69" s="208" t="s">
        <v>49</v>
      </c>
      <c r="B69" s="191" t="s">
        <v>91</v>
      </c>
      <c r="C69" s="191" t="s">
        <v>101</v>
      </c>
      <c r="D69" s="209">
        <f>SUM(D70)</f>
        <v>499488</v>
      </c>
      <c r="E69" s="209">
        <f>SUM(E70)</f>
        <v>311084</v>
      </c>
      <c r="F69" s="154">
        <f>SUM(E69-D69)</f>
        <v>-188404</v>
      </c>
      <c r="G69" s="203"/>
      <c r="H69" s="204"/>
      <c r="I69" s="204"/>
      <c r="J69" s="204"/>
      <c r="K69" s="204"/>
      <c r="L69" s="195"/>
      <c r="M69" s="196"/>
      <c r="N69" s="204"/>
      <c r="O69" s="210">
        <f>SUM(O70)</f>
        <v>311084000</v>
      </c>
    </row>
    <row r="70" spans="1:15" ht="22.5" customHeight="1">
      <c r="A70" s="256"/>
      <c r="B70" s="535"/>
      <c r="C70" s="191" t="s">
        <v>102</v>
      </c>
      <c r="D70" s="154">
        <f>SUM(D71,D80,D84,D89,D96)</f>
        <v>499488</v>
      </c>
      <c r="E70" s="211">
        <f>E71+E80+E84+E89+E96</f>
        <v>311084</v>
      </c>
      <c r="F70" s="154">
        <f>SUM(E70-D70)</f>
        <v>-188404</v>
      </c>
      <c r="G70" s="71"/>
      <c r="H70" s="72"/>
      <c r="I70" s="72"/>
      <c r="J70" s="72"/>
      <c r="K70" s="72"/>
      <c r="L70" s="140"/>
      <c r="M70" s="116"/>
      <c r="N70" s="72"/>
      <c r="O70" s="210">
        <f>O71+O80+O84+O89+O96</f>
        <v>311084000</v>
      </c>
    </row>
    <row r="71" spans="1:15" ht="27" customHeight="1">
      <c r="A71" s="259"/>
      <c r="B71" s="536"/>
      <c r="C71" s="527" t="s">
        <v>156</v>
      </c>
      <c r="D71" s="45">
        <v>330000</v>
      </c>
      <c r="E71" s="45">
        <v>165000</v>
      </c>
      <c r="F71" s="92">
        <f>SUM(E71-D71)</f>
        <v>-165000</v>
      </c>
      <c r="G71" s="230" t="s">
        <v>157</v>
      </c>
      <c r="H71" s="159"/>
      <c r="I71" s="159"/>
      <c r="J71" s="159"/>
      <c r="K71" s="159"/>
      <c r="L71" s="160"/>
      <c r="M71" s="161"/>
      <c r="N71" s="159"/>
      <c r="O71" s="231">
        <f>SUM(O73:O79)</f>
        <v>165000000</v>
      </c>
    </row>
    <row r="72" spans="1:15" ht="17.25" customHeight="1">
      <c r="A72" s="259"/>
      <c r="B72" s="536"/>
      <c r="C72" s="528"/>
      <c r="D72" s="173"/>
      <c r="E72" s="173"/>
      <c r="F72" s="81" t="s">
        <v>90</v>
      </c>
      <c r="G72" s="107"/>
      <c r="H72" s="111"/>
      <c r="I72" s="111"/>
      <c r="J72" s="111"/>
      <c r="K72" s="111"/>
      <c r="L72" s="137"/>
      <c r="M72" s="121"/>
      <c r="N72" s="107"/>
      <c r="O72" s="232"/>
    </row>
    <row r="73" spans="1:15" ht="17.25" customHeight="1">
      <c r="A73" s="283"/>
      <c r="B73" s="536"/>
      <c r="C73" s="528"/>
      <c r="D73" s="173"/>
      <c r="E73" s="173"/>
      <c r="F73" s="81"/>
      <c r="G73" s="22"/>
      <c r="H73" s="356"/>
      <c r="I73" s="392"/>
      <c r="J73" s="392"/>
      <c r="K73" s="392"/>
      <c r="L73" s="393"/>
      <c r="M73" s="394"/>
      <c r="N73" s="22"/>
      <c r="O73" s="395"/>
    </row>
    <row r="74" spans="1:15" ht="17.25" customHeight="1">
      <c r="A74" s="259"/>
      <c r="B74" s="536"/>
      <c r="C74" s="528"/>
      <c r="D74" s="173"/>
      <c r="E74" s="173"/>
      <c r="F74" s="81"/>
      <c r="G74" s="107" t="s">
        <v>15</v>
      </c>
      <c r="H74" s="448"/>
      <c r="I74" s="111"/>
      <c r="J74" s="111"/>
      <c r="K74" s="111"/>
      <c r="L74" s="137"/>
      <c r="M74" s="121"/>
      <c r="N74" s="107"/>
      <c r="O74" s="181">
        <v>137300193</v>
      </c>
    </row>
    <row r="75" spans="1:15" ht="17.25" customHeight="1">
      <c r="A75" s="259"/>
      <c r="B75" s="536"/>
      <c r="C75" s="528"/>
      <c r="D75" s="108"/>
      <c r="E75" s="108"/>
      <c r="F75" s="81"/>
      <c r="G75" s="109" t="s">
        <v>188</v>
      </c>
      <c r="H75" s="110"/>
      <c r="I75" s="111"/>
      <c r="J75" s="107"/>
      <c r="K75" s="107"/>
      <c r="L75" s="137"/>
      <c r="M75" s="121"/>
      <c r="N75" s="111"/>
      <c r="O75" s="112">
        <v>2300000</v>
      </c>
    </row>
    <row r="76" spans="1:15" ht="17.25" customHeight="1">
      <c r="A76" s="407"/>
      <c r="B76" s="536"/>
      <c r="C76" s="528"/>
      <c r="D76" s="108"/>
      <c r="E76" s="108"/>
      <c r="F76" s="81"/>
      <c r="G76" s="109" t="s">
        <v>189</v>
      </c>
      <c r="H76" s="110"/>
      <c r="I76" s="111"/>
      <c r="J76" s="107"/>
      <c r="K76" s="107"/>
      <c r="L76" s="137"/>
      <c r="M76" s="121"/>
      <c r="N76" s="111"/>
      <c r="O76" s="112">
        <v>14099807</v>
      </c>
    </row>
    <row r="77" spans="1:15" ht="17.25" customHeight="1">
      <c r="A77" s="259"/>
      <c r="B77" s="536"/>
      <c r="C77" s="528"/>
      <c r="D77" s="108"/>
      <c r="E77" s="108"/>
      <c r="F77" s="81"/>
      <c r="G77" s="109" t="s">
        <v>158</v>
      </c>
      <c r="H77" s="110"/>
      <c r="I77" s="111"/>
      <c r="J77" s="107"/>
      <c r="K77" s="107"/>
      <c r="L77" s="137"/>
      <c r="M77" s="121"/>
      <c r="N77" s="111"/>
      <c r="O77" s="112">
        <v>3500000</v>
      </c>
    </row>
    <row r="78" spans="1:15" ht="17.25" customHeight="1">
      <c r="A78" s="283"/>
      <c r="B78" s="536"/>
      <c r="C78" s="528"/>
      <c r="D78" s="108"/>
      <c r="E78" s="108"/>
      <c r="F78" s="81"/>
      <c r="G78" s="109" t="s">
        <v>153</v>
      </c>
      <c r="H78" s="110"/>
      <c r="I78" s="111"/>
      <c r="J78" s="107"/>
      <c r="K78" s="107"/>
      <c r="L78" s="137"/>
      <c r="M78" s="121"/>
      <c r="N78" s="111"/>
      <c r="O78" s="112">
        <v>3000000</v>
      </c>
    </row>
    <row r="79" spans="1:15" ht="17.25" customHeight="1">
      <c r="A79" s="259"/>
      <c r="B79" s="536"/>
      <c r="C79" s="528"/>
      <c r="D79" s="108"/>
      <c r="E79" s="108"/>
      <c r="F79" s="81"/>
      <c r="G79" s="109" t="s">
        <v>41</v>
      </c>
      <c r="H79" s="110"/>
      <c r="I79" s="111"/>
      <c r="J79" s="107"/>
      <c r="K79" s="107"/>
      <c r="L79" s="137"/>
      <c r="M79" s="121"/>
      <c r="N79" s="111"/>
      <c r="O79" s="112">
        <v>4800000</v>
      </c>
    </row>
    <row r="80" spans="1:15" ht="17.25" customHeight="1">
      <c r="A80" s="259"/>
      <c r="B80" s="536"/>
      <c r="C80" s="260" t="s">
        <v>159</v>
      </c>
      <c r="D80" s="234">
        <v>12028</v>
      </c>
      <c r="E80" s="234">
        <v>10000</v>
      </c>
      <c r="F80" s="92">
        <f>SUM(E80-D80)</f>
        <v>-2028</v>
      </c>
      <c r="G80" s="230" t="s">
        <v>160</v>
      </c>
      <c r="H80" s="159"/>
      <c r="I80" s="159"/>
      <c r="J80" s="159"/>
      <c r="K80" s="159"/>
      <c r="L80" s="160"/>
      <c r="M80" s="161"/>
      <c r="N80" s="159"/>
      <c r="O80" s="231">
        <f>SUM(O82:O83)</f>
        <v>10000000</v>
      </c>
    </row>
    <row r="81" spans="1:15" ht="12.75" customHeight="1">
      <c r="A81" s="407"/>
      <c r="B81" s="536"/>
      <c r="C81" s="408"/>
      <c r="D81" s="233"/>
      <c r="E81" s="233"/>
      <c r="F81" s="94"/>
      <c r="G81" s="409"/>
      <c r="H81" s="410"/>
      <c r="I81" s="410"/>
      <c r="J81" s="410"/>
      <c r="K81" s="410"/>
      <c r="L81" s="411"/>
      <c r="M81" s="412"/>
      <c r="N81" s="410"/>
      <c r="O81" s="413"/>
    </row>
    <row r="82" spans="1:15" ht="17.25" customHeight="1">
      <c r="A82" s="259"/>
      <c r="B82" s="536"/>
      <c r="C82" s="261"/>
      <c r="D82" s="233"/>
      <c r="E82" s="233"/>
      <c r="F82" s="81"/>
      <c r="G82" s="109" t="s">
        <v>190</v>
      </c>
      <c r="H82" s="110"/>
      <c r="I82" s="111"/>
      <c r="J82" s="107"/>
      <c r="K82" s="107"/>
      <c r="L82" s="137"/>
      <c r="M82" s="121"/>
      <c r="N82" s="111"/>
      <c r="O82" s="112">
        <v>5280000</v>
      </c>
    </row>
    <row r="83" spans="1:15" ht="17.25" customHeight="1">
      <c r="A83" s="259"/>
      <c r="B83" s="536"/>
      <c r="C83" s="244"/>
      <c r="D83" s="235"/>
      <c r="E83" s="235"/>
      <c r="F83" s="113"/>
      <c r="G83" s="465" t="s">
        <v>208</v>
      </c>
      <c r="H83" s="110"/>
      <c r="I83" s="111"/>
      <c r="J83" s="107"/>
      <c r="K83" s="107"/>
      <c r="L83" s="137"/>
      <c r="M83" s="121"/>
      <c r="N83" s="111"/>
      <c r="O83" s="112">
        <v>4720000</v>
      </c>
    </row>
    <row r="84" spans="1:15" ht="27" customHeight="1">
      <c r="A84" s="377"/>
      <c r="B84" s="536"/>
      <c r="C84" s="527" t="s">
        <v>204</v>
      </c>
      <c r="D84" s="45">
        <v>125300</v>
      </c>
      <c r="E84" s="45">
        <v>116360</v>
      </c>
      <c r="F84" s="92">
        <f>SUM(E84-D84)</f>
        <v>-8940</v>
      </c>
      <c r="G84" s="230" t="s">
        <v>198</v>
      </c>
      <c r="H84" s="159"/>
      <c r="I84" s="159"/>
      <c r="J84" s="159"/>
      <c r="K84" s="159"/>
      <c r="L84" s="160"/>
      <c r="M84" s="161"/>
      <c r="N84" s="159"/>
      <c r="O84" s="231">
        <f>SUM(O86:O88)</f>
        <v>116360000</v>
      </c>
    </row>
    <row r="85" spans="1:15" ht="17.25" customHeight="1">
      <c r="A85" s="377"/>
      <c r="B85" s="536"/>
      <c r="C85" s="528"/>
      <c r="D85" s="173"/>
      <c r="E85" s="173"/>
      <c r="F85" s="81" t="s">
        <v>86</v>
      </c>
      <c r="G85" s="107"/>
      <c r="H85" s="111"/>
      <c r="I85" s="111"/>
      <c r="J85" s="111"/>
      <c r="K85" s="111"/>
      <c r="L85" s="137"/>
      <c r="M85" s="121"/>
      <c r="N85" s="107"/>
      <c r="O85" s="232"/>
    </row>
    <row r="86" spans="1:15" ht="17.25" customHeight="1">
      <c r="A86" s="377"/>
      <c r="B86" s="536"/>
      <c r="C86" s="528"/>
      <c r="D86" s="173"/>
      <c r="E86" s="173"/>
      <c r="F86" s="81"/>
      <c r="G86" s="107" t="s">
        <v>245</v>
      </c>
      <c r="H86" s="312"/>
      <c r="I86" s="111"/>
      <c r="J86" s="111"/>
      <c r="K86" s="111"/>
      <c r="L86" s="137"/>
      <c r="M86" s="121"/>
      <c r="N86" s="107"/>
      <c r="O86" s="466">
        <v>112400000</v>
      </c>
    </row>
    <row r="87" spans="1:15" ht="17.25" customHeight="1">
      <c r="A87" s="377"/>
      <c r="B87" s="536"/>
      <c r="C87" s="528"/>
      <c r="D87" s="173"/>
      <c r="E87" s="173"/>
      <c r="F87" s="81"/>
      <c r="G87" s="107" t="s">
        <v>203</v>
      </c>
      <c r="H87" s="448"/>
      <c r="I87" s="111"/>
      <c r="J87" s="111"/>
      <c r="K87" s="111"/>
      <c r="L87" s="137"/>
      <c r="M87" s="121"/>
      <c r="N87" s="107"/>
      <c r="O87" s="181">
        <v>3600000</v>
      </c>
    </row>
    <row r="88" spans="1:15" ht="17.25" customHeight="1">
      <c r="A88" s="407"/>
      <c r="B88" s="536"/>
      <c r="C88" s="528"/>
      <c r="D88" s="173"/>
      <c r="E88" s="173"/>
      <c r="F88" s="81"/>
      <c r="G88" s="109" t="s">
        <v>246</v>
      </c>
      <c r="H88" s="448"/>
      <c r="I88" s="111"/>
      <c r="J88" s="111"/>
      <c r="K88" s="111"/>
      <c r="L88" s="137"/>
      <c r="M88" s="121"/>
      <c r="N88" s="107"/>
      <c r="O88" s="181">
        <v>360000</v>
      </c>
    </row>
    <row r="89" spans="1:15" ht="17.25" customHeight="1">
      <c r="A89" s="301"/>
      <c r="B89" s="536"/>
      <c r="C89" s="532" t="s">
        <v>161</v>
      </c>
      <c r="D89" s="13">
        <v>12660</v>
      </c>
      <c r="E89" s="170">
        <v>9724</v>
      </c>
      <c r="F89" s="13">
        <f>SUM(E89-D89)</f>
        <v>-2936</v>
      </c>
      <c r="G89" s="236" t="s">
        <v>163</v>
      </c>
      <c r="H89" s="237"/>
      <c r="I89" s="238"/>
      <c r="J89" s="239"/>
      <c r="K89" s="239"/>
      <c r="L89" s="240"/>
      <c r="M89" s="241"/>
      <c r="N89" s="238"/>
      <c r="O89" s="242">
        <f>SUM(O91:O95)</f>
        <v>9724000</v>
      </c>
    </row>
    <row r="90" spans="1:15" ht="17.25" customHeight="1">
      <c r="A90" s="367"/>
      <c r="B90" s="536"/>
      <c r="C90" s="533"/>
      <c r="D90" s="16"/>
      <c r="E90" s="86"/>
      <c r="F90" s="16"/>
      <c r="G90" s="162"/>
      <c r="H90" s="277"/>
      <c r="I90" s="278"/>
      <c r="J90" s="163"/>
      <c r="K90" s="163"/>
      <c r="L90" s="279"/>
      <c r="M90" s="280"/>
      <c r="N90" s="278"/>
      <c r="O90" s="281"/>
    </row>
    <row r="91" spans="1:15" ht="17.25" customHeight="1">
      <c r="A91" s="301"/>
      <c r="B91" s="536"/>
      <c r="C91" s="533"/>
      <c r="D91" s="16"/>
      <c r="E91" s="86"/>
      <c r="F91" s="16"/>
      <c r="G91" s="109" t="s">
        <v>162</v>
      </c>
      <c r="H91" s="312">
        <v>924000</v>
      </c>
      <c r="I91" s="312" t="s">
        <v>53</v>
      </c>
      <c r="J91" s="129"/>
      <c r="K91" s="129"/>
      <c r="L91" s="313" t="s">
        <v>105</v>
      </c>
      <c r="M91" s="314" t="s">
        <v>56</v>
      </c>
      <c r="N91" s="312" t="s">
        <v>52</v>
      </c>
      <c r="O91" s="315">
        <f>SUM(H91*L91)</f>
        <v>924000</v>
      </c>
    </row>
    <row r="92" spans="1:15" ht="17.25" customHeight="1">
      <c r="A92" s="301"/>
      <c r="B92" s="536"/>
      <c r="C92" s="533"/>
      <c r="D92" s="16"/>
      <c r="E92" s="86"/>
      <c r="F92" s="16"/>
      <c r="G92" s="109" t="s">
        <v>164</v>
      </c>
      <c r="H92" s="312">
        <v>1500000</v>
      </c>
      <c r="I92" s="312" t="s">
        <v>53</v>
      </c>
      <c r="J92" s="129"/>
      <c r="K92" s="129"/>
      <c r="L92" s="313" t="s">
        <v>105</v>
      </c>
      <c r="M92" s="314" t="s">
        <v>56</v>
      </c>
      <c r="N92" s="312" t="s">
        <v>52</v>
      </c>
      <c r="O92" s="315">
        <f>SUM(H92*L92)</f>
        <v>1500000</v>
      </c>
    </row>
    <row r="93" spans="1:15" ht="17.25" customHeight="1">
      <c r="A93" s="301"/>
      <c r="B93" s="536"/>
      <c r="C93" s="533"/>
      <c r="D93" s="16"/>
      <c r="E93" s="86"/>
      <c r="F93" s="16"/>
      <c r="G93" s="109" t="s">
        <v>114</v>
      </c>
      <c r="H93" s="312">
        <v>1300000</v>
      </c>
      <c r="I93" s="312" t="s">
        <v>53</v>
      </c>
      <c r="J93" s="129"/>
      <c r="K93" s="129"/>
      <c r="L93" s="313" t="s">
        <v>105</v>
      </c>
      <c r="M93" s="314" t="s">
        <v>56</v>
      </c>
      <c r="N93" s="312" t="s">
        <v>52</v>
      </c>
      <c r="O93" s="315">
        <f>SUM(H93*L93)</f>
        <v>1300000</v>
      </c>
    </row>
    <row r="94" spans="1:15" ht="17.25" customHeight="1">
      <c r="A94" s="424"/>
      <c r="B94" s="536"/>
      <c r="C94" s="533"/>
      <c r="D94" s="16"/>
      <c r="E94" s="86"/>
      <c r="F94" s="16"/>
      <c r="G94" s="109" t="s">
        <v>209</v>
      </c>
      <c r="H94" s="312">
        <v>1000000</v>
      </c>
      <c r="I94" s="312" t="s">
        <v>53</v>
      </c>
      <c r="J94" s="129"/>
      <c r="K94" s="129"/>
      <c r="L94" s="313" t="s">
        <v>105</v>
      </c>
      <c r="M94" s="314" t="s">
        <v>56</v>
      </c>
      <c r="N94" s="312" t="s">
        <v>52</v>
      </c>
      <c r="O94" s="315">
        <f>SUM(H94*L94)</f>
        <v>1000000</v>
      </c>
    </row>
    <row r="95" spans="1:15" ht="17.25" customHeight="1">
      <c r="A95" s="301"/>
      <c r="B95" s="536"/>
      <c r="C95" s="534"/>
      <c r="D95" s="300"/>
      <c r="E95" s="171"/>
      <c r="F95" s="21"/>
      <c r="G95" s="292" t="s">
        <v>210</v>
      </c>
      <c r="H95" s="293">
        <v>5000000</v>
      </c>
      <c r="I95" s="293" t="s">
        <v>53</v>
      </c>
      <c r="J95" s="294"/>
      <c r="K95" s="294"/>
      <c r="L95" s="295">
        <v>1</v>
      </c>
      <c r="M95" s="296" t="s">
        <v>56</v>
      </c>
      <c r="N95" s="293" t="s">
        <v>52</v>
      </c>
      <c r="O95" s="297">
        <f>SUM(H95*L95)</f>
        <v>5000000</v>
      </c>
    </row>
    <row r="96" spans="1:15" ht="36.75" customHeight="1">
      <c r="A96" s="424"/>
      <c r="B96" s="536"/>
      <c r="C96" s="537" t="s">
        <v>215</v>
      </c>
      <c r="D96" s="13">
        <v>19500</v>
      </c>
      <c r="E96" s="170">
        <v>10000</v>
      </c>
      <c r="F96" s="13">
        <f>SUM(E96-D96)</f>
        <v>-9500</v>
      </c>
      <c r="G96" s="520" t="s">
        <v>216</v>
      </c>
      <c r="H96" s="521"/>
      <c r="I96" s="521"/>
      <c r="J96" s="521"/>
      <c r="K96" s="521"/>
      <c r="L96" s="521"/>
      <c r="M96" s="521"/>
      <c r="N96" s="521"/>
      <c r="O96" s="242">
        <f>SUM(O98:O100)</f>
        <v>10000000</v>
      </c>
    </row>
    <row r="97" spans="1:15" ht="11.25" customHeight="1">
      <c r="A97" s="424"/>
      <c r="B97" s="536"/>
      <c r="C97" s="537"/>
      <c r="D97" s="16"/>
      <c r="E97" s="86"/>
      <c r="F97" s="16"/>
      <c r="G97" s="162"/>
      <c r="H97" s="277"/>
      <c r="I97" s="278"/>
      <c r="J97" s="163"/>
      <c r="K97" s="163"/>
      <c r="L97" s="279"/>
      <c r="M97" s="280"/>
      <c r="N97" s="278"/>
      <c r="O97" s="281"/>
    </row>
    <row r="98" spans="1:15" ht="17.25" customHeight="1">
      <c r="A98" s="424"/>
      <c r="B98" s="536"/>
      <c r="C98" s="537"/>
      <c r="D98" s="16"/>
      <c r="E98" s="86"/>
      <c r="F98" s="16"/>
      <c r="G98" s="109" t="s">
        <v>211</v>
      </c>
      <c r="H98" s="312">
        <v>3000000</v>
      </c>
      <c r="I98" s="312" t="s">
        <v>53</v>
      </c>
      <c r="J98" s="129"/>
      <c r="K98" s="129"/>
      <c r="L98" s="313" t="s">
        <v>105</v>
      </c>
      <c r="M98" s="314" t="s">
        <v>56</v>
      </c>
      <c r="N98" s="312" t="s">
        <v>52</v>
      </c>
      <c r="O98" s="315">
        <f t="shared" ref="O98:O100" si="14">SUM(H98*L98)</f>
        <v>3000000</v>
      </c>
    </row>
    <row r="99" spans="1:15" ht="17.25" customHeight="1">
      <c r="A99" s="424"/>
      <c r="B99" s="536"/>
      <c r="C99" s="537"/>
      <c r="D99" s="16"/>
      <c r="E99" s="86"/>
      <c r="F99" s="16"/>
      <c r="G99" s="109" t="s">
        <v>212</v>
      </c>
      <c r="H99" s="312">
        <v>4000000</v>
      </c>
      <c r="I99" s="312" t="s">
        <v>53</v>
      </c>
      <c r="J99" s="129"/>
      <c r="K99" s="129"/>
      <c r="L99" s="313" t="s">
        <v>105</v>
      </c>
      <c r="M99" s="314" t="s">
        <v>56</v>
      </c>
      <c r="N99" s="312" t="s">
        <v>52</v>
      </c>
      <c r="O99" s="315">
        <f t="shared" si="14"/>
        <v>4000000</v>
      </c>
    </row>
    <row r="100" spans="1:15" ht="17.25" customHeight="1">
      <c r="A100" s="424"/>
      <c r="B100" s="538"/>
      <c r="C100" s="537"/>
      <c r="D100" s="21"/>
      <c r="E100" s="484"/>
      <c r="F100" s="21"/>
      <c r="G100" s="292" t="s">
        <v>213</v>
      </c>
      <c r="H100" s="293">
        <v>3000000</v>
      </c>
      <c r="I100" s="293" t="s">
        <v>53</v>
      </c>
      <c r="J100" s="294"/>
      <c r="K100" s="294"/>
      <c r="L100" s="295" t="s">
        <v>105</v>
      </c>
      <c r="M100" s="296" t="s">
        <v>56</v>
      </c>
      <c r="N100" s="293" t="s">
        <v>52</v>
      </c>
      <c r="O100" s="297">
        <f t="shared" si="14"/>
        <v>3000000</v>
      </c>
    </row>
    <row r="101" spans="1:15" ht="27.75" customHeight="1">
      <c r="A101" s="522" t="s">
        <v>141</v>
      </c>
      <c r="B101" s="552" t="s">
        <v>142</v>
      </c>
      <c r="C101" s="553"/>
      <c r="D101" s="326">
        <f>D102</f>
        <v>5000</v>
      </c>
      <c r="E101" s="269">
        <f>E102</f>
        <v>10000</v>
      </c>
      <c r="F101" s="270">
        <f>SUM(E101-D101)</f>
        <v>5000</v>
      </c>
      <c r="G101" s="271"/>
      <c r="H101" s="272"/>
      <c r="I101" s="272"/>
      <c r="J101" s="273"/>
      <c r="K101" s="273"/>
      <c r="L101" s="274"/>
      <c r="M101" s="275"/>
      <c r="N101" s="272"/>
      <c r="O101" s="276">
        <f>O102</f>
        <v>10000000</v>
      </c>
    </row>
    <row r="102" spans="1:15" ht="27.75" customHeight="1">
      <c r="A102" s="522"/>
      <c r="B102" s="524" t="s">
        <v>143</v>
      </c>
      <c r="C102" s="325" t="s">
        <v>144</v>
      </c>
      <c r="D102" s="326">
        <f>D103</f>
        <v>5000</v>
      </c>
      <c r="E102" s="269">
        <f>E103</f>
        <v>10000</v>
      </c>
      <c r="F102" s="270">
        <f>SUM(E102-D102)</f>
        <v>5000</v>
      </c>
      <c r="G102" s="271"/>
      <c r="H102" s="272"/>
      <c r="I102" s="272"/>
      <c r="J102" s="273"/>
      <c r="K102" s="273"/>
      <c r="L102" s="274"/>
      <c r="M102" s="275"/>
      <c r="N102" s="272"/>
      <c r="O102" s="276">
        <f>O103</f>
        <v>10000000</v>
      </c>
    </row>
    <row r="103" spans="1:15" ht="27.75" customHeight="1">
      <c r="A103" s="523"/>
      <c r="B103" s="525"/>
      <c r="C103" s="268" t="s">
        <v>178</v>
      </c>
      <c r="D103" s="300">
        <v>5000</v>
      </c>
      <c r="E103" s="171">
        <v>10000</v>
      </c>
      <c r="F103" s="21">
        <f>SUM(E103-D103)</f>
        <v>5000</v>
      </c>
      <c r="G103" s="292" t="s">
        <v>145</v>
      </c>
      <c r="H103" s="293">
        <v>10000000</v>
      </c>
      <c r="I103" s="293" t="s">
        <v>146</v>
      </c>
      <c r="J103" s="294"/>
      <c r="K103" s="294"/>
      <c r="L103" s="295" t="s">
        <v>147</v>
      </c>
      <c r="M103" s="296" t="s">
        <v>148</v>
      </c>
      <c r="N103" s="293" t="s">
        <v>149</v>
      </c>
      <c r="O103" s="297">
        <f>SUM(H103*L103)</f>
        <v>10000000</v>
      </c>
    </row>
    <row r="104" spans="1:15" ht="28.5" customHeight="1">
      <c r="A104" s="551" t="s">
        <v>132</v>
      </c>
      <c r="B104" s="544" t="s">
        <v>100</v>
      </c>
      <c r="C104" s="545"/>
      <c r="D104" s="153">
        <f>SUM(D105)</f>
        <v>0</v>
      </c>
      <c r="E104" s="153">
        <f>SUM(E105)</f>
        <v>0</v>
      </c>
      <c r="F104" s="154">
        <f t="shared" ref="F104" si="15">SUM(E104-D104)</f>
        <v>0</v>
      </c>
      <c r="G104" s="75"/>
      <c r="H104" s="73"/>
      <c r="I104" s="74"/>
      <c r="J104" s="72"/>
      <c r="K104" s="72"/>
      <c r="L104" s="146"/>
      <c r="M104" s="122"/>
      <c r="N104" s="74"/>
      <c r="O104" s="157">
        <f>SUM(O105)</f>
        <v>0</v>
      </c>
    </row>
    <row r="105" spans="1:15" ht="28.5" customHeight="1">
      <c r="A105" s="522"/>
      <c r="B105" s="535" t="s">
        <v>129</v>
      </c>
      <c r="C105" s="318" t="s">
        <v>102</v>
      </c>
      <c r="D105" s="155">
        <f>SUM(D106)</f>
        <v>0</v>
      </c>
      <c r="E105" s="155">
        <f>SUM(E106)</f>
        <v>0</v>
      </c>
      <c r="F105" s="156">
        <f>SUM(E105-D105)</f>
        <v>0</v>
      </c>
      <c r="G105" s="319"/>
      <c r="H105" s="320"/>
      <c r="I105" s="321"/>
      <c r="J105" s="322"/>
      <c r="K105" s="322"/>
      <c r="L105" s="323"/>
      <c r="M105" s="324"/>
      <c r="N105" s="321"/>
      <c r="O105" s="158">
        <f>SUM(O106)</f>
        <v>0</v>
      </c>
    </row>
    <row r="106" spans="1:15" ht="28.5" customHeight="1">
      <c r="A106" s="523"/>
      <c r="B106" s="538"/>
      <c r="C106" s="147" t="s">
        <v>131</v>
      </c>
      <c r="D106" s="148">
        <v>0</v>
      </c>
      <c r="E106" s="148">
        <v>0</v>
      </c>
      <c r="F106" s="149">
        <f>SUM(E106-D106)</f>
        <v>0</v>
      </c>
      <c r="G106" s="396">
        <v>0</v>
      </c>
      <c r="H106" s="397"/>
      <c r="I106" s="398"/>
      <c r="J106" s="399"/>
      <c r="K106" s="399"/>
      <c r="L106" s="400"/>
      <c r="M106" s="401"/>
      <c r="N106" s="398"/>
      <c r="O106" s="402">
        <v>0</v>
      </c>
    </row>
    <row r="107" spans="1:15" ht="33.75" customHeight="1">
      <c r="A107" s="548" t="s">
        <v>50</v>
      </c>
      <c r="B107" s="544" t="s">
        <v>130</v>
      </c>
      <c r="C107" s="545"/>
      <c r="D107" s="153">
        <f>D108</f>
        <v>35777</v>
      </c>
      <c r="E107" s="153">
        <f t="shared" ref="E107:F107" si="16">SUM(E108)</f>
        <v>25000</v>
      </c>
      <c r="F107" s="221">
        <f t="shared" si="16"/>
        <v>-10777</v>
      </c>
      <c r="G107" s="75"/>
      <c r="H107" s="73"/>
      <c r="I107" s="74"/>
      <c r="J107" s="72"/>
      <c r="K107" s="72"/>
      <c r="L107" s="146"/>
      <c r="M107" s="122"/>
      <c r="N107" s="74"/>
      <c r="O107" s="157">
        <f>SUM(O108)</f>
        <v>25000000</v>
      </c>
    </row>
    <row r="108" spans="1:15" ht="33.75" customHeight="1">
      <c r="A108" s="540"/>
      <c r="B108" s="535" t="s">
        <v>104</v>
      </c>
      <c r="C108" s="318" t="s">
        <v>102</v>
      </c>
      <c r="D108" s="155">
        <f>D109</f>
        <v>35777</v>
      </c>
      <c r="E108" s="155">
        <f>E109</f>
        <v>25000</v>
      </c>
      <c r="F108" s="156">
        <f>SUM(E108-D108)</f>
        <v>-10777</v>
      </c>
      <c r="G108" s="319"/>
      <c r="H108" s="320"/>
      <c r="I108" s="321"/>
      <c r="J108" s="322"/>
      <c r="K108" s="322"/>
      <c r="L108" s="323"/>
      <c r="M108" s="324"/>
      <c r="N108" s="321"/>
      <c r="O108" s="158">
        <f>O109+O110</f>
        <v>25000000</v>
      </c>
    </row>
    <row r="109" spans="1:15" ht="28.5" customHeight="1">
      <c r="A109" s="540"/>
      <c r="B109" s="550"/>
      <c r="C109" s="417" t="s">
        <v>195</v>
      </c>
      <c r="D109" s="415">
        <v>35777</v>
      </c>
      <c r="E109" s="415">
        <v>25000</v>
      </c>
      <c r="F109" s="416">
        <f>E109-D109</f>
        <v>-10777</v>
      </c>
      <c r="G109" s="467" t="s">
        <v>195</v>
      </c>
      <c r="H109" s="468">
        <v>5000000</v>
      </c>
      <c r="I109" s="469" t="s">
        <v>53</v>
      </c>
      <c r="J109" s="126"/>
      <c r="K109" s="126"/>
      <c r="L109" s="470" t="s">
        <v>196</v>
      </c>
      <c r="M109" s="471" t="s">
        <v>197</v>
      </c>
      <c r="N109" s="469" t="s">
        <v>52</v>
      </c>
      <c r="O109" s="472">
        <f>H109*L109</f>
        <v>5000000</v>
      </c>
    </row>
    <row r="110" spans="1:15" ht="28.5" customHeight="1">
      <c r="A110" s="549"/>
      <c r="B110" s="550"/>
      <c r="C110" s="147"/>
      <c r="D110" s="418"/>
      <c r="E110" s="419"/>
      <c r="F110" s="420"/>
      <c r="G110" s="453" t="s">
        <v>217</v>
      </c>
      <c r="H110" s="468">
        <v>20000000</v>
      </c>
      <c r="I110" s="469" t="s">
        <v>106</v>
      </c>
      <c r="J110" s="126"/>
      <c r="K110" s="126"/>
      <c r="L110" s="470" t="s">
        <v>105</v>
      </c>
      <c r="M110" s="471" t="s">
        <v>218</v>
      </c>
      <c r="N110" s="469" t="s">
        <v>107</v>
      </c>
      <c r="O110" s="472">
        <f>SUM(H110*L110)</f>
        <v>20000000</v>
      </c>
    </row>
    <row r="111" spans="1:15" ht="29.25" customHeight="1">
      <c r="A111" s="539" t="s">
        <v>138</v>
      </c>
      <c r="B111" s="544" t="s">
        <v>101</v>
      </c>
      <c r="C111" s="545"/>
      <c r="D111" s="153">
        <f>SUM(D112)</f>
        <v>24000</v>
      </c>
      <c r="E111" s="153">
        <f>SUM(E112)</f>
        <v>14000</v>
      </c>
      <c r="F111" s="154">
        <f>SUM(F112)</f>
        <v>-10000</v>
      </c>
      <c r="G111" s="421"/>
      <c r="H111" s="73"/>
      <c r="I111" s="74"/>
      <c r="J111" s="72"/>
      <c r="K111" s="72"/>
      <c r="L111" s="146"/>
      <c r="M111" s="122"/>
      <c r="N111" s="74"/>
      <c r="O111" s="157">
        <f>SUM(O112)</f>
        <v>14000000</v>
      </c>
    </row>
    <row r="112" spans="1:15" ht="32.25" customHeight="1">
      <c r="A112" s="540"/>
      <c r="B112" s="542" t="s">
        <v>138</v>
      </c>
      <c r="C112" s="318" t="s">
        <v>102</v>
      </c>
      <c r="D112" s="155">
        <f>SUM(D113:D114)</f>
        <v>24000</v>
      </c>
      <c r="E112" s="155">
        <f>SUM(E113:E114)</f>
        <v>14000</v>
      </c>
      <c r="F112" s="156">
        <f>SUM(F113:F114)</f>
        <v>-10000</v>
      </c>
      <c r="G112" s="365"/>
      <c r="H112" s="320"/>
      <c r="I112" s="321"/>
      <c r="J112" s="322"/>
      <c r="K112" s="322"/>
      <c r="L112" s="323"/>
      <c r="M112" s="324"/>
      <c r="N112" s="321"/>
      <c r="O112" s="158">
        <f>SUM(O113:O114)</f>
        <v>14000000</v>
      </c>
    </row>
    <row r="113" spans="1:15" ht="32.25" customHeight="1">
      <c r="A113" s="540"/>
      <c r="B113" s="536"/>
      <c r="C113" s="147" t="s">
        <v>126</v>
      </c>
      <c r="D113" s="148">
        <v>4000</v>
      </c>
      <c r="E113" s="148">
        <v>4000</v>
      </c>
      <c r="F113" s="149">
        <f>SUM(E113-D113)</f>
        <v>0</v>
      </c>
      <c r="G113" s="403" t="s">
        <v>51</v>
      </c>
      <c r="H113" s="397">
        <v>4000000</v>
      </c>
      <c r="I113" s="398" t="s">
        <v>123</v>
      </c>
      <c r="J113" s="399"/>
      <c r="K113" s="399"/>
      <c r="L113" s="400" t="s">
        <v>128</v>
      </c>
      <c r="M113" s="401" t="s">
        <v>124</v>
      </c>
      <c r="N113" s="398" t="s">
        <v>125</v>
      </c>
      <c r="O113" s="402">
        <f>SUM(H113*L113)</f>
        <v>4000000</v>
      </c>
    </row>
    <row r="114" spans="1:15" ht="32.25" customHeight="1" thickBot="1">
      <c r="A114" s="541"/>
      <c r="B114" s="543"/>
      <c r="C114" s="150" t="s">
        <v>127</v>
      </c>
      <c r="D114" s="151">
        <v>20000</v>
      </c>
      <c r="E114" s="151">
        <v>10000</v>
      </c>
      <c r="F114" s="380">
        <f>SUM(E114-D114)</f>
        <v>-10000</v>
      </c>
      <c r="G114" s="473" t="s">
        <v>127</v>
      </c>
      <c r="H114" s="474">
        <v>10000000</v>
      </c>
      <c r="I114" s="475" t="s">
        <v>71</v>
      </c>
      <c r="J114" s="476"/>
      <c r="K114" s="476"/>
      <c r="L114" s="477">
        <v>1</v>
      </c>
      <c r="M114" s="478" t="s">
        <v>73</v>
      </c>
      <c r="N114" s="475" t="s">
        <v>72</v>
      </c>
      <c r="O114" s="479">
        <f>SUM(H114*L114)</f>
        <v>10000000</v>
      </c>
    </row>
    <row r="115" spans="1:15">
      <c r="E115" s="41"/>
      <c r="F115" s="41"/>
      <c r="G115" s="42"/>
    </row>
    <row r="116" spans="1:15">
      <c r="E116" s="41"/>
      <c r="F116" s="41"/>
      <c r="G116" s="42"/>
    </row>
    <row r="117" spans="1:15">
      <c r="E117" s="41"/>
      <c r="F117" s="41"/>
      <c r="G117" s="42"/>
    </row>
    <row r="118" spans="1:15">
      <c r="E118" s="41"/>
      <c r="F118" s="41"/>
      <c r="G118" s="42"/>
    </row>
    <row r="119" spans="1:15">
      <c r="E119" s="41"/>
      <c r="F119" s="41"/>
      <c r="G119" s="42"/>
    </row>
    <row r="120" spans="1:15">
      <c r="E120" s="41"/>
      <c r="F120" s="41"/>
      <c r="G120" s="42"/>
    </row>
    <row r="121" spans="1:15">
      <c r="E121" s="41"/>
      <c r="F121" s="41"/>
      <c r="G121" s="42"/>
    </row>
    <row r="122" spans="1:15">
      <c r="E122" s="41"/>
      <c r="F122" s="41"/>
      <c r="G122" s="42"/>
    </row>
    <row r="123" spans="1:15">
      <c r="E123" s="41"/>
      <c r="F123" s="41"/>
      <c r="G123" s="42"/>
    </row>
    <row r="124" spans="1:15">
      <c r="E124" s="41"/>
      <c r="F124" s="41"/>
      <c r="G124" s="42"/>
    </row>
    <row r="125" spans="1:15">
      <c r="E125" s="41"/>
      <c r="F125" s="41"/>
      <c r="G125" s="42"/>
    </row>
    <row r="126" spans="1:15">
      <c r="E126" s="41"/>
      <c r="F126" s="41"/>
      <c r="G126" s="42"/>
    </row>
    <row r="127" spans="1:15">
      <c r="E127" s="41"/>
      <c r="F127" s="41"/>
      <c r="G127" s="42"/>
    </row>
    <row r="128" spans="1:15">
      <c r="E128" s="41"/>
      <c r="F128" s="41"/>
      <c r="G128" s="42"/>
    </row>
    <row r="129" spans="5:7">
      <c r="E129" s="41"/>
      <c r="F129" s="41"/>
      <c r="G129" s="42"/>
    </row>
    <row r="130" spans="5:7">
      <c r="E130" s="41"/>
      <c r="F130" s="41"/>
      <c r="G130" s="42"/>
    </row>
    <row r="131" spans="5:7">
      <c r="E131" s="41"/>
      <c r="F131" s="41"/>
      <c r="G131" s="42"/>
    </row>
    <row r="132" spans="5:7">
      <c r="E132" s="41"/>
      <c r="F132" s="41"/>
      <c r="G132" s="42"/>
    </row>
    <row r="133" spans="5:7">
      <c r="E133" s="41"/>
      <c r="F133" s="41"/>
      <c r="G133" s="42"/>
    </row>
    <row r="134" spans="5:7">
      <c r="E134" s="41"/>
      <c r="F134" s="41"/>
      <c r="G134" s="42"/>
    </row>
    <row r="135" spans="5:7">
      <c r="E135" s="41"/>
      <c r="F135" s="41"/>
      <c r="G135" s="42"/>
    </row>
    <row r="136" spans="5:7">
      <c r="E136" s="41"/>
      <c r="F136" s="41"/>
      <c r="G136" s="42"/>
    </row>
    <row r="137" spans="5:7">
      <c r="E137" s="41"/>
      <c r="F137" s="41"/>
      <c r="G137" s="42"/>
    </row>
    <row r="138" spans="5:7">
      <c r="E138" s="41"/>
      <c r="F138" s="41"/>
      <c r="G138" s="42"/>
    </row>
    <row r="139" spans="5:7">
      <c r="E139" s="41"/>
      <c r="F139" s="41"/>
      <c r="G139" s="42"/>
    </row>
    <row r="140" spans="5:7">
      <c r="E140" s="41"/>
      <c r="F140" s="41"/>
      <c r="G140" s="42"/>
    </row>
    <row r="141" spans="5:7">
      <c r="E141" s="41"/>
      <c r="F141" s="41"/>
      <c r="G141" s="42"/>
    </row>
    <row r="142" spans="5:7">
      <c r="E142" s="41"/>
      <c r="F142" s="41"/>
      <c r="G142" s="42"/>
    </row>
    <row r="143" spans="5:7">
      <c r="E143" s="41"/>
      <c r="F143" s="41"/>
      <c r="G143" s="42"/>
    </row>
    <row r="144" spans="5:7">
      <c r="E144" s="41"/>
      <c r="F144" s="41"/>
      <c r="G144" s="42"/>
    </row>
    <row r="145" spans="5:7">
      <c r="E145" s="41"/>
      <c r="F145" s="41"/>
      <c r="G145" s="42"/>
    </row>
    <row r="146" spans="5:7">
      <c r="E146" s="41"/>
      <c r="F146" s="41"/>
      <c r="G146" s="42"/>
    </row>
    <row r="147" spans="5:7">
      <c r="E147" s="41"/>
      <c r="F147" s="41"/>
      <c r="G147" s="42"/>
    </row>
    <row r="148" spans="5:7">
      <c r="E148" s="41"/>
      <c r="F148" s="41"/>
      <c r="G148" s="42"/>
    </row>
    <row r="149" spans="5:7">
      <c r="E149" s="41"/>
      <c r="F149" s="41"/>
      <c r="G149" s="42"/>
    </row>
    <row r="150" spans="5:7">
      <c r="E150" s="41"/>
      <c r="F150" s="41"/>
      <c r="G150" s="42"/>
    </row>
    <row r="151" spans="5:7">
      <c r="E151" s="41"/>
      <c r="F151" s="41"/>
      <c r="G151" s="42"/>
    </row>
    <row r="152" spans="5:7">
      <c r="E152" s="41"/>
      <c r="F152" s="41"/>
      <c r="G152" s="42"/>
    </row>
    <row r="153" spans="5:7">
      <c r="E153" s="41"/>
      <c r="F153" s="41"/>
      <c r="G153" s="42"/>
    </row>
    <row r="154" spans="5:7">
      <c r="E154" s="41"/>
      <c r="F154" s="41"/>
      <c r="G154" s="42"/>
    </row>
    <row r="155" spans="5:7">
      <c r="E155" s="41"/>
      <c r="F155" s="41"/>
      <c r="G155" s="42"/>
    </row>
    <row r="156" spans="5:7">
      <c r="E156" s="41"/>
      <c r="F156" s="41"/>
      <c r="G156" s="42"/>
    </row>
    <row r="157" spans="5:7">
      <c r="E157" s="41"/>
      <c r="F157" s="41"/>
      <c r="G157" s="42"/>
    </row>
    <row r="158" spans="5:7">
      <c r="E158" s="41"/>
      <c r="F158" s="41"/>
      <c r="G158" s="42"/>
    </row>
    <row r="159" spans="5:7">
      <c r="E159" s="41"/>
      <c r="F159" s="41"/>
      <c r="G159" s="42"/>
    </row>
    <row r="160" spans="5:7">
      <c r="E160" s="41"/>
      <c r="F160" s="41"/>
      <c r="G160" s="42"/>
    </row>
    <row r="161" spans="5:7">
      <c r="E161" s="41"/>
      <c r="F161" s="41"/>
      <c r="G161" s="42"/>
    </row>
    <row r="162" spans="5:7">
      <c r="E162" s="41"/>
      <c r="F162" s="41"/>
      <c r="G162" s="42"/>
    </row>
    <row r="163" spans="5:7">
      <c r="E163" s="41"/>
      <c r="F163" s="41"/>
      <c r="G163" s="42"/>
    </row>
    <row r="164" spans="5:7">
      <c r="E164" s="41"/>
      <c r="F164" s="41"/>
      <c r="G164" s="42"/>
    </row>
    <row r="165" spans="5:7">
      <c r="E165" s="41"/>
      <c r="F165" s="41"/>
      <c r="G165" s="42"/>
    </row>
    <row r="166" spans="5:7">
      <c r="E166" s="41"/>
      <c r="F166" s="41"/>
      <c r="G166" s="42"/>
    </row>
    <row r="167" spans="5:7">
      <c r="E167" s="41"/>
      <c r="F167" s="41"/>
      <c r="G167" s="42"/>
    </row>
    <row r="168" spans="5:7">
      <c r="E168" s="41"/>
      <c r="F168" s="41"/>
      <c r="G168" s="42"/>
    </row>
    <row r="169" spans="5:7">
      <c r="E169" s="41"/>
      <c r="F169" s="41"/>
      <c r="G169" s="42"/>
    </row>
    <row r="170" spans="5:7">
      <c r="E170" s="41"/>
      <c r="F170" s="41"/>
      <c r="G170" s="42"/>
    </row>
    <row r="171" spans="5:7">
      <c r="E171" s="41"/>
      <c r="F171" s="41"/>
      <c r="G171" s="42"/>
    </row>
    <row r="172" spans="5:7">
      <c r="E172" s="41"/>
      <c r="F172" s="41"/>
      <c r="G172" s="42"/>
    </row>
    <row r="173" spans="5:7">
      <c r="E173" s="41"/>
      <c r="F173" s="41"/>
      <c r="G173" s="42"/>
    </row>
    <row r="174" spans="5:7">
      <c r="E174" s="41"/>
      <c r="F174" s="41"/>
      <c r="G174" s="42"/>
    </row>
    <row r="175" spans="5:7">
      <c r="E175" s="41"/>
      <c r="F175" s="41"/>
      <c r="G175" s="42"/>
    </row>
    <row r="176" spans="5:7">
      <c r="E176" s="41"/>
      <c r="F176" s="41"/>
      <c r="G176" s="42"/>
    </row>
    <row r="177" spans="5:7">
      <c r="E177" s="41"/>
      <c r="F177" s="41"/>
      <c r="G177" s="42"/>
    </row>
    <row r="178" spans="5:7">
      <c r="E178" s="41"/>
      <c r="F178" s="41"/>
      <c r="G178" s="42"/>
    </row>
    <row r="179" spans="5:7">
      <c r="E179" s="41"/>
      <c r="F179" s="41"/>
      <c r="G179" s="42"/>
    </row>
    <row r="180" spans="5:7">
      <c r="E180" s="41"/>
      <c r="F180" s="41"/>
      <c r="G180" s="42"/>
    </row>
    <row r="181" spans="5:7">
      <c r="E181" s="41"/>
      <c r="F181" s="41"/>
      <c r="G181" s="42"/>
    </row>
    <row r="182" spans="5:7">
      <c r="E182" s="41"/>
      <c r="F182" s="41"/>
      <c r="G182" s="42"/>
    </row>
    <row r="183" spans="5:7">
      <c r="E183" s="41"/>
      <c r="F183" s="41"/>
      <c r="G183" s="42"/>
    </row>
    <row r="184" spans="5:7">
      <c r="E184" s="41"/>
      <c r="F184" s="41"/>
      <c r="G184" s="42"/>
    </row>
    <row r="185" spans="5:7">
      <c r="E185" s="41"/>
      <c r="F185" s="41"/>
      <c r="G185" s="42"/>
    </row>
    <row r="186" spans="5:7">
      <c r="E186" s="41"/>
      <c r="F186" s="41"/>
      <c r="G186" s="42"/>
    </row>
    <row r="187" spans="5:7">
      <c r="E187" s="41"/>
      <c r="F187" s="41"/>
      <c r="G187" s="42"/>
    </row>
    <row r="188" spans="5:7">
      <c r="E188" s="41"/>
      <c r="F188" s="41"/>
      <c r="G188" s="42"/>
    </row>
    <row r="189" spans="5:7">
      <c r="E189" s="41"/>
      <c r="F189" s="41"/>
      <c r="G189" s="42"/>
    </row>
    <row r="190" spans="5:7">
      <c r="E190" s="41"/>
      <c r="F190" s="41"/>
      <c r="G190" s="42"/>
    </row>
    <row r="191" spans="5:7">
      <c r="E191" s="41"/>
      <c r="F191" s="41"/>
      <c r="G191" s="42"/>
    </row>
    <row r="192" spans="5:7">
      <c r="E192" s="41"/>
      <c r="F192" s="41"/>
      <c r="G192" s="42"/>
    </row>
    <row r="193" spans="5:7">
      <c r="E193" s="41"/>
      <c r="F193" s="41"/>
      <c r="G193" s="42"/>
    </row>
    <row r="194" spans="5:7">
      <c r="E194" s="41"/>
      <c r="F194" s="41"/>
      <c r="G194" s="42"/>
    </row>
    <row r="195" spans="5:7">
      <c r="E195" s="41"/>
      <c r="F195" s="41"/>
      <c r="G195" s="42"/>
    </row>
    <row r="196" spans="5:7">
      <c r="E196" s="41"/>
      <c r="F196" s="41"/>
      <c r="G196" s="42"/>
    </row>
    <row r="197" spans="5:7">
      <c r="E197" s="41"/>
      <c r="F197" s="41"/>
      <c r="G197" s="42"/>
    </row>
    <row r="198" spans="5:7">
      <c r="E198" s="41"/>
      <c r="F198" s="41"/>
      <c r="G198" s="42"/>
    </row>
    <row r="199" spans="5:7">
      <c r="E199" s="41"/>
      <c r="F199" s="41"/>
      <c r="G199" s="42"/>
    </row>
    <row r="200" spans="5:7">
      <c r="E200" s="41"/>
      <c r="F200" s="41"/>
      <c r="G200" s="42"/>
    </row>
    <row r="201" spans="5:7">
      <c r="E201" s="41"/>
      <c r="F201" s="41"/>
      <c r="G201" s="42"/>
    </row>
    <row r="202" spans="5:7">
      <c r="E202" s="41"/>
      <c r="F202" s="41"/>
      <c r="G202" s="42"/>
    </row>
    <row r="203" spans="5:7">
      <c r="E203" s="41"/>
      <c r="F203" s="41"/>
      <c r="G203" s="42"/>
    </row>
    <row r="204" spans="5:7">
      <c r="E204" s="41"/>
      <c r="F204" s="41"/>
      <c r="G204" s="42"/>
    </row>
    <row r="205" spans="5:7">
      <c r="E205" s="41"/>
      <c r="F205" s="41"/>
      <c r="G205" s="42"/>
    </row>
    <row r="206" spans="5:7">
      <c r="E206" s="41"/>
      <c r="F206" s="41"/>
      <c r="G206" s="42"/>
    </row>
    <row r="207" spans="5:7">
      <c r="E207" s="41"/>
      <c r="F207" s="41"/>
      <c r="G207" s="42"/>
    </row>
    <row r="208" spans="5:7">
      <c r="E208" s="41"/>
      <c r="F208" s="41"/>
      <c r="G208" s="42"/>
    </row>
    <row r="209" spans="5:7">
      <c r="E209" s="41"/>
      <c r="F209" s="41"/>
      <c r="G209" s="42"/>
    </row>
    <row r="210" spans="5:7">
      <c r="E210" s="41"/>
      <c r="F210" s="41"/>
      <c r="G210" s="42"/>
    </row>
    <row r="211" spans="5:7">
      <c r="E211" s="41"/>
      <c r="F211" s="41"/>
      <c r="G211" s="42"/>
    </row>
    <row r="212" spans="5:7">
      <c r="E212" s="41"/>
      <c r="F212" s="41"/>
      <c r="G212" s="42"/>
    </row>
    <row r="213" spans="5:7">
      <c r="E213" s="41"/>
      <c r="F213" s="41"/>
      <c r="G213" s="42"/>
    </row>
    <row r="214" spans="5:7">
      <c r="E214" s="41"/>
      <c r="F214" s="41"/>
      <c r="G214" s="42"/>
    </row>
    <row r="215" spans="5:7">
      <c r="E215" s="41"/>
      <c r="F215" s="41"/>
      <c r="G215" s="42"/>
    </row>
    <row r="216" spans="5:7">
      <c r="E216" s="41"/>
      <c r="F216" s="41"/>
      <c r="G216" s="42"/>
    </row>
    <row r="217" spans="5:7">
      <c r="E217" s="41"/>
      <c r="F217" s="41"/>
      <c r="G217" s="42"/>
    </row>
    <row r="218" spans="5:7">
      <c r="E218" s="41"/>
      <c r="F218" s="41"/>
      <c r="G218" s="42"/>
    </row>
    <row r="219" spans="5:7">
      <c r="E219" s="41"/>
      <c r="F219" s="41"/>
      <c r="G219" s="42"/>
    </row>
    <row r="220" spans="5:7">
      <c r="E220" s="41"/>
      <c r="F220" s="41"/>
      <c r="G220" s="42"/>
    </row>
    <row r="221" spans="5:7">
      <c r="E221" s="41"/>
      <c r="F221" s="41"/>
      <c r="G221" s="42"/>
    </row>
    <row r="222" spans="5:7">
      <c r="E222" s="41"/>
      <c r="F222" s="41"/>
      <c r="G222" s="42"/>
    </row>
    <row r="223" spans="5:7">
      <c r="E223" s="41"/>
      <c r="F223" s="41"/>
      <c r="G223" s="42"/>
    </row>
    <row r="224" spans="5:7">
      <c r="E224" s="41"/>
      <c r="F224" s="41"/>
      <c r="G224" s="42"/>
    </row>
    <row r="225" spans="5:7">
      <c r="E225" s="41"/>
      <c r="F225" s="41"/>
      <c r="G225" s="42"/>
    </row>
    <row r="226" spans="5:7">
      <c r="E226" s="41"/>
      <c r="F226" s="41"/>
      <c r="G226" s="42"/>
    </row>
    <row r="227" spans="5:7">
      <c r="E227" s="41"/>
      <c r="F227" s="41"/>
      <c r="G227" s="42"/>
    </row>
    <row r="228" spans="5:7">
      <c r="E228" s="41"/>
      <c r="F228" s="41"/>
      <c r="G228" s="42"/>
    </row>
    <row r="229" spans="5:7">
      <c r="E229" s="41"/>
      <c r="F229" s="41"/>
      <c r="G229" s="42"/>
    </row>
    <row r="230" spans="5:7">
      <c r="E230" s="41"/>
      <c r="F230" s="41"/>
      <c r="G230" s="42"/>
    </row>
    <row r="231" spans="5:7">
      <c r="E231" s="41"/>
      <c r="F231" s="41"/>
      <c r="G231" s="42"/>
    </row>
    <row r="232" spans="5:7">
      <c r="E232" s="41"/>
      <c r="F232" s="41"/>
      <c r="G232" s="42"/>
    </row>
    <row r="233" spans="5:7">
      <c r="E233" s="41"/>
      <c r="F233" s="41"/>
      <c r="G233" s="42"/>
    </row>
    <row r="234" spans="5:7">
      <c r="E234" s="41"/>
      <c r="F234" s="41"/>
      <c r="G234" s="42"/>
    </row>
    <row r="235" spans="5:7">
      <c r="E235" s="41"/>
      <c r="F235" s="41"/>
      <c r="G235" s="42"/>
    </row>
    <row r="236" spans="5:7">
      <c r="E236" s="41"/>
      <c r="F236" s="41"/>
      <c r="G236" s="42"/>
    </row>
    <row r="237" spans="5:7">
      <c r="E237" s="41"/>
      <c r="F237" s="41"/>
      <c r="G237" s="42"/>
    </row>
    <row r="238" spans="5:7">
      <c r="E238" s="41"/>
      <c r="F238" s="41"/>
      <c r="G238" s="42"/>
    </row>
    <row r="239" spans="5:7">
      <c r="E239" s="41"/>
      <c r="F239" s="41"/>
      <c r="G239" s="42"/>
    </row>
    <row r="240" spans="5:7">
      <c r="E240" s="41"/>
      <c r="F240" s="41"/>
      <c r="G240" s="42"/>
    </row>
    <row r="241" spans="5:7">
      <c r="E241" s="41"/>
      <c r="F241" s="41"/>
      <c r="G241" s="42"/>
    </row>
    <row r="242" spans="5:7">
      <c r="E242" s="41"/>
      <c r="F242" s="41"/>
      <c r="G242" s="42"/>
    </row>
    <row r="243" spans="5:7">
      <c r="E243" s="41"/>
      <c r="F243" s="41"/>
      <c r="G243" s="42"/>
    </row>
    <row r="244" spans="5:7">
      <c r="E244" s="41"/>
      <c r="F244" s="41"/>
      <c r="G244" s="42"/>
    </row>
    <row r="245" spans="5:7">
      <c r="E245" s="41"/>
      <c r="F245" s="41"/>
      <c r="G245" s="42"/>
    </row>
    <row r="246" spans="5:7">
      <c r="E246" s="41"/>
      <c r="F246" s="41"/>
      <c r="G246" s="42"/>
    </row>
    <row r="247" spans="5:7">
      <c r="E247" s="41"/>
      <c r="F247" s="41"/>
      <c r="G247" s="42"/>
    </row>
    <row r="248" spans="5:7">
      <c r="E248" s="41"/>
      <c r="F248" s="41"/>
      <c r="G248" s="42"/>
    </row>
    <row r="249" spans="5:7">
      <c r="E249" s="41"/>
      <c r="F249" s="41"/>
      <c r="G249" s="42"/>
    </row>
    <row r="250" spans="5:7">
      <c r="E250" s="41"/>
      <c r="F250" s="41"/>
      <c r="G250" s="42"/>
    </row>
    <row r="251" spans="5:7">
      <c r="E251" s="41"/>
      <c r="F251" s="41"/>
      <c r="G251" s="42"/>
    </row>
    <row r="252" spans="5:7">
      <c r="E252" s="41"/>
      <c r="F252" s="41"/>
      <c r="G252" s="42"/>
    </row>
    <row r="253" spans="5:7">
      <c r="E253" s="41"/>
      <c r="F253" s="41"/>
      <c r="G253" s="42"/>
    </row>
    <row r="254" spans="5:7">
      <c r="E254" s="41"/>
      <c r="F254" s="41"/>
      <c r="G254" s="42"/>
    </row>
    <row r="255" spans="5:7">
      <c r="E255" s="41"/>
      <c r="F255" s="41"/>
      <c r="G255" s="42"/>
    </row>
    <row r="256" spans="5:7">
      <c r="E256" s="41"/>
      <c r="F256" s="41"/>
      <c r="G256" s="42"/>
    </row>
    <row r="257" spans="5:7">
      <c r="E257" s="41"/>
      <c r="F257" s="41"/>
      <c r="G257" s="42"/>
    </row>
    <row r="258" spans="5:7">
      <c r="E258" s="41"/>
      <c r="F258" s="41"/>
      <c r="G258" s="42"/>
    </row>
    <row r="259" spans="5:7">
      <c r="E259" s="41"/>
      <c r="F259" s="41"/>
      <c r="G259" s="42"/>
    </row>
    <row r="260" spans="5:7">
      <c r="E260" s="41"/>
      <c r="F260" s="41"/>
      <c r="G260" s="42"/>
    </row>
    <row r="261" spans="5:7">
      <c r="E261" s="41"/>
      <c r="F261" s="41"/>
      <c r="G261" s="42"/>
    </row>
    <row r="262" spans="5:7">
      <c r="E262" s="41"/>
      <c r="F262" s="41"/>
      <c r="G262" s="42"/>
    </row>
    <row r="263" spans="5:7">
      <c r="E263" s="41"/>
      <c r="F263" s="41"/>
      <c r="G263" s="42"/>
    </row>
    <row r="264" spans="5:7">
      <c r="E264" s="41"/>
      <c r="F264" s="41"/>
      <c r="G264" s="42"/>
    </row>
    <row r="265" spans="5:7">
      <c r="E265" s="41"/>
      <c r="F265" s="41"/>
      <c r="G265" s="42"/>
    </row>
    <row r="266" spans="5:7">
      <c r="E266" s="41"/>
      <c r="F266" s="41"/>
      <c r="G266" s="42"/>
    </row>
    <row r="267" spans="5:7">
      <c r="E267" s="41"/>
      <c r="F267" s="41"/>
      <c r="G267" s="42"/>
    </row>
    <row r="268" spans="5:7">
      <c r="E268" s="41"/>
      <c r="F268" s="41"/>
      <c r="G268" s="42"/>
    </row>
    <row r="269" spans="5:7">
      <c r="E269" s="41"/>
      <c r="F269" s="41"/>
      <c r="G269" s="42"/>
    </row>
    <row r="270" spans="5:7">
      <c r="E270" s="41"/>
      <c r="F270" s="41"/>
      <c r="G270" s="42"/>
    </row>
    <row r="271" spans="5:7">
      <c r="E271" s="41"/>
      <c r="F271" s="41"/>
      <c r="G271" s="42"/>
    </row>
    <row r="272" spans="5:7">
      <c r="E272" s="41"/>
      <c r="F272" s="41"/>
      <c r="G272" s="42"/>
    </row>
    <row r="273" spans="5:7">
      <c r="E273" s="41"/>
      <c r="F273" s="41"/>
      <c r="G273" s="42"/>
    </row>
    <row r="274" spans="5:7">
      <c r="E274" s="41"/>
      <c r="F274" s="41"/>
      <c r="G274" s="42"/>
    </row>
    <row r="275" spans="5:7">
      <c r="E275" s="41"/>
      <c r="F275" s="41"/>
      <c r="G275" s="42"/>
    </row>
    <row r="276" spans="5:7">
      <c r="E276" s="41"/>
      <c r="F276" s="41"/>
      <c r="G276" s="42"/>
    </row>
    <row r="277" spans="5:7">
      <c r="E277" s="41"/>
      <c r="F277" s="41"/>
      <c r="G277" s="42"/>
    </row>
    <row r="278" spans="5:7">
      <c r="E278" s="41"/>
      <c r="F278" s="41"/>
      <c r="G278" s="42"/>
    </row>
    <row r="279" spans="5:7">
      <c r="E279" s="41"/>
      <c r="F279" s="41"/>
      <c r="G279" s="42"/>
    </row>
    <row r="280" spans="5:7">
      <c r="E280" s="41"/>
      <c r="F280" s="41"/>
      <c r="G280" s="42"/>
    </row>
    <row r="281" spans="5:7">
      <c r="E281" s="41"/>
      <c r="F281" s="41"/>
      <c r="G281" s="42"/>
    </row>
    <row r="282" spans="5:7">
      <c r="E282" s="41"/>
      <c r="F282" s="41"/>
      <c r="G282" s="42"/>
    </row>
    <row r="283" spans="5:7">
      <c r="E283" s="41"/>
      <c r="F283" s="41"/>
      <c r="G283" s="42"/>
    </row>
    <row r="284" spans="5:7">
      <c r="E284" s="41"/>
      <c r="F284" s="41"/>
      <c r="G284" s="42"/>
    </row>
    <row r="285" spans="5:7">
      <c r="E285" s="41"/>
      <c r="F285" s="41"/>
      <c r="G285" s="42"/>
    </row>
    <row r="286" spans="5:7">
      <c r="E286" s="41"/>
      <c r="F286" s="41"/>
      <c r="G286" s="42"/>
    </row>
    <row r="287" spans="5:7">
      <c r="E287" s="41"/>
      <c r="F287" s="41"/>
      <c r="G287" s="42"/>
    </row>
    <row r="288" spans="5:7">
      <c r="E288" s="41"/>
      <c r="F288" s="41"/>
      <c r="G288" s="42"/>
    </row>
    <row r="289" spans="5:7">
      <c r="E289" s="41"/>
      <c r="F289" s="41"/>
      <c r="G289" s="42"/>
    </row>
    <row r="290" spans="5:7">
      <c r="E290" s="41"/>
      <c r="F290" s="41"/>
      <c r="G290" s="42"/>
    </row>
    <row r="291" spans="5:7">
      <c r="E291" s="41"/>
      <c r="F291" s="41"/>
      <c r="G291" s="42"/>
    </row>
    <row r="292" spans="5:7">
      <c r="E292" s="41"/>
      <c r="F292" s="41"/>
      <c r="G292" s="42"/>
    </row>
    <row r="293" spans="5:7">
      <c r="E293" s="41"/>
      <c r="F293" s="41"/>
      <c r="G293" s="42"/>
    </row>
    <row r="294" spans="5:7">
      <c r="E294" s="41"/>
      <c r="F294" s="41"/>
      <c r="G294" s="42"/>
    </row>
    <row r="295" spans="5:7">
      <c r="E295" s="41"/>
      <c r="F295" s="41"/>
      <c r="G295" s="42"/>
    </row>
    <row r="296" spans="5:7">
      <c r="E296" s="41"/>
      <c r="F296" s="41"/>
      <c r="G296" s="42"/>
    </row>
    <row r="297" spans="5:7">
      <c r="E297" s="41"/>
      <c r="F297" s="41"/>
      <c r="G297" s="42"/>
    </row>
    <row r="298" spans="5:7">
      <c r="E298" s="41"/>
      <c r="F298" s="41"/>
      <c r="G298" s="42"/>
    </row>
    <row r="299" spans="5:7">
      <c r="E299" s="41"/>
      <c r="F299" s="41"/>
      <c r="G299" s="42"/>
    </row>
    <row r="300" spans="5:7">
      <c r="E300" s="41"/>
      <c r="F300" s="41"/>
      <c r="G300" s="42"/>
    </row>
    <row r="301" spans="5:7">
      <c r="E301" s="41"/>
      <c r="F301" s="41"/>
      <c r="G301" s="42"/>
    </row>
    <row r="302" spans="5:7">
      <c r="E302" s="41"/>
      <c r="F302" s="41"/>
      <c r="G302" s="42"/>
    </row>
    <row r="303" spans="5:7">
      <c r="E303" s="41"/>
      <c r="F303" s="41"/>
      <c r="G303" s="42"/>
    </row>
    <row r="304" spans="5:7">
      <c r="E304" s="41"/>
      <c r="F304" s="41"/>
      <c r="G304" s="42"/>
    </row>
    <row r="305" spans="5:7">
      <c r="E305" s="41"/>
      <c r="F305" s="41"/>
      <c r="G305" s="42"/>
    </row>
    <row r="306" spans="5:7">
      <c r="E306" s="41"/>
      <c r="F306" s="41"/>
      <c r="G306" s="42"/>
    </row>
    <row r="307" spans="5:7">
      <c r="E307" s="41"/>
      <c r="F307" s="41"/>
      <c r="G307" s="42"/>
    </row>
    <row r="308" spans="5:7">
      <c r="E308" s="41"/>
      <c r="F308" s="41"/>
      <c r="G308" s="42"/>
    </row>
    <row r="309" spans="5:7">
      <c r="E309" s="41"/>
      <c r="F309" s="41"/>
      <c r="G309" s="42"/>
    </row>
    <row r="310" spans="5:7">
      <c r="E310" s="41"/>
      <c r="F310" s="41"/>
      <c r="G310" s="42"/>
    </row>
    <row r="311" spans="5:7">
      <c r="E311" s="41"/>
      <c r="F311" s="41"/>
      <c r="G311" s="42"/>
    </row>
    <row r="312" spans="5:7">
      <c r="E312" s="41"/>
      <c r="F312" s="41"/>
      <c r="G312" s="42"/>
    </row>
    <row r="313" spans="5:7">
      <c r="E313" s="41"/>
      <c r="F313" s="41"/>
      <c r="G313" s="42"/>
    </row>
    <row r="314" spans="5:7">
      <c r="E314" s="41"/>
      <c r="F314" s="41"/>
      <c r="G314" s="42"/>
    </row>
    <row r="315" spans="5:7">
      <c r="E315" s="41"/>
      <c r="F315" s="41"/>
      <c r="G315" s="42"/>
    </row>
    <row r="316" spans="5:7">
      <c r="E316" s="41"/>
      <c r="F316" s="41"/>
      <c r="G316" s="42"/>
    </row>
    <row r="317" spans="5:7">
      <c r="E317" s="41"/>
      <c r="F317" s="41"/>
      <c r="G317" s="42"/>
    </row>
    <row r="318" spans="5:7">
      <c r="E318" s="41"/>
      <c r="F318" s="41"/>
      <c r="G318" s="42"/>
    </row>
    <row r="319" spans="5:7">
      <c r="E319" s="41"/>
      <c r="F319" s="41"/>
      <c r="G319" s="42"/>
    </row>
    <row r="320" spans="5:7">
      <c r="E320" s="41"/>
      <c r="F320" s="41"/>
      <c r="G320" s="42"/>
    </row>
    <row r="321" spans="5:7">
      <c r="E321" s="41"/>
      <c r="F321" s="41"/>
      <c r="G321" s="42"/>
    </row>
    <row r="322" spans="5:7">
      <c r="E322" s="41"/>
      <c r="F322" s="41"/>
      <c r="G322" s="42"/>
    </row>
    <row r="323" spans="5:7">
      <c r="E323" s="41"/>
      <c r="F323" s="41"/>
      <c r="G323" s="42"/>
    </row>
    <row r="324" spans="5:7">
      <c r="E324" s="41"/>
      <c r="F324" s="41"/>
      <c r="G324" s="42"/>
    </row>
    <row r="325" spans="5:7">
      <c r="E325" s="41"/>
      <c r="F325" s="41"/>
      <c r="G325" s="42"/>
    </row>
  </sheetData>
  <mergeCells count="27">
    <mergeCell ref="A111:A114"/>
    <mergeCell ref="B112:B114"/>
    <mergeCell ref="B107:C107"/>
    <mergeCell ref="B111:C111"/>
    <mergeCell ref="A3:O3"/>
    <mergeCell ref="G4:O5"/>
    <mergeCell ref="B7:C7"/>
    <mergeCell ref="A107:A110"/>
    <mergeCell ref="B108:B110"/>
    <mergeCell ref="B104:C104"/>
    <mergeCell ref="B105:B106"/>
    <mergeCell ref="A104:A106"/>
    <mergeCell ref="F4:F5"/>
    <mergeCell ref="D4:D5"/>
    <mergeCell ref="E4:E5"/>
    <mergeCell ref="B101:C101"/>
    <mergeCell ref="G96:N96"/>
    <mergeCell ref="A101:A103"/>
    <mergeCell ref="B102:B103"/>
    <mergeCell ref="A4:C4"/>
    <mergeCell ref="C71:C79"/>
    <mergeCell ref="A6:C6"/>
    <mergeCell ref="C89:C95"/>
    <mergeCell ref="B70:B95"/>
    <mergeCell ref="C84:C88"/>
    <mergeCell ref="C96:C100"/>
    <mergeCell ref="B96:B100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r:id="rId1"/>
  <headerFooter alignWithMargins="0">
    <oddFooter>&amp;C세출  &amp;N  OF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총괄표</vt:lpstr>
      <vt:lpstr>세입명세서</vt:lpstr>
      <vt:lpstr>세출명세서</vt:lpstr>
      <vt:lpstr>세출명세서!Print_Area</vt:lpstr>
      <vt:lpstr>세입명세서!Print_Titles</vt:lpstr>
      <vt:lpstr>세출명세서!Print_Titles</vt:lpstr>
    </vt:vector>
  </TitlesOfParts>
  <Company>금곡복지관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2022-12-12T04:23:10Z</cp:lastPrinted>
  <dcterms:created xsi:type="dcterms:W3CDTF">2007-12-21T05:07:03Z</dcterms:created>
  <dcterms:modified xsi:type="dcterms:W3CDTF">2022-12-21T02:14:51Z</dcterms:modified>
</cp:coreProperties>
</file>