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85" yWindow="255" windowWidth="14730" windowHeight="1278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세출!$A$1:$O$105</definedName>
    <definedName name="_xlnm.Print_Titles" localSheetId="1">세입!$2:$4</definedName>
    <definedName name="_xlnm.Print_Titles" localSheetId="2">세출!$3:$5</definedName>
  </definedNames>
  <calcPr calcId="125725"/>
</workbook>
</file>

<file path=xl/calcChain.xml><?xml version="1.0" encoding="utf-8"?>
<calcChain xmlns="http://schemas.openxmlformats.org/spreadsheetml/2006/main">
  <c r="O35" i="3"/>
  <c r="E5" i="2" l="1"/>
  <c r="F21" i="3" l="1"/>
  <c r="F15" i="2"/>
  <c r="O21" i="3" l="1"/>
  <c r="O11"/>
  <c r="O10"/>
  <c r="F53" l="1"/>
  <c r="H9" i="1" l="1"/>
  <c r="C9"/>
  <c r="E70" i="3" l="1"/>
  <c r="D70"/>
  <c r="F71"/>
  <c r="F67"/>
  <c r="F65"/>
  <c r="F18" i="2" l="1"/>
  <c r="O58" i="3" l="1"/>
  <c r="F11" i="2" l="1"/>
  <c r="F10" s="1"/>
  <c r="F9"/>
  <c r="M9"/>
  <c r="E14" i="1"/>
  <c r="E12"/>
  <c r="O78" i="3"/>
  <c r="I9" i="1" l="1"/>
  <c r="E13"/>
  <c r="D9"/>
  <c r="F26" i="2"/>
  <c r="F25"/>
  <c r="F8"/>
  <c r="F7"/>
  <c r="F6"/>
  <c r="F17"/>
  <c r="D5" l="1"/>
  <c r="E30" i="3"/>
  <c r="F28"/>
  <c r="O102"/>
  <c r="O89"/>
  <c r="O90"/>
  <c r="O91"/>
  <c r="O76"/>
  <c r="O75"/>
  <c r="O77"/>
  <c r="D64"/>
  <c r="D41" l="1"/>
  <c r="E41"/>
  <c r="E64"/>
  <c r="F8"/>
  <c r="F79"/>
  <c r="F27" i="2" l="1"/>
  <c r="J11" i="1" l="1"/>
  <c r="O52" i="3" l="1"/>
  <c r="F5" i="2"/>
  <c r="O69" i="3"/>
  <c r="F44"/>
  <c r="F42"/>
  <c r="F31"/>
  <c r="F18"/>
  <c r="F13"/>
  <c r="F9"/>
  <c r="J12" i="1"/>
  <c r="J13"/>
  <c r="J14"/>
  <c r="J15"/>
  <c r="J9" s="1"/>
  <c r="J16"/>
  <c r="J17"/>
  <c r="J10"/>
  <c r="E11"/>
  <c r="E10"/>
  <c r="F100" i="3" l="1"/>
  <c r="F93"/>
  <c r="D30"/>
  <c r="M21" i="2"/>
  <c r="M22"/>
  <c r="F70" i="3" l="1"/>
  <c r="F30"/>
  <c r="F33" l="1"/>
  <c r="F35"/>
  <c r="F59"/>
  <c r="F41" s="1"/>
  <c r="F66"/>
  <c r="F104"/>
  <c r="O97"/>
  <c r="O17"/>
  <c r="O16"/>
  <c r="F64" l="1"/>
  <c r="M13" i="2" l="1"/>
  <c r="M12"/>
  <c r="O103" i="3"/>
  <c r="O100" s="1"/>
  <c r="O99"/>
  <c r="O96"/>
  <c r="O95"/>
  <c r="O88"/>
  <c r="O87"/>
  <c r="O86"/>
  <c r="O84"/>
  <c r="O81"/>
  <c r="O74"/>
  <c r="O73"/>
  <c r="O79" l="1"/>
  <c r="O70"/>
  <c r="O93"/>
  <c r="O71"/>
  <c r="M11" i="2"/>
  <c r="O104" i="3" l="1"/>
  <c r="M16" i="2" l="1"/>
  <c r="M15" s="1"/>
  <c r="M10" s="1"/>
  <c r="M26"/>
  <c r="M25" s="1"/>
  <c r="M24"/>
  <c r="M23"/>
  <c r="M18" l="1"/>
  <c r="M17" s="1"/>
  <c r="M5" l="1"/>
  <c r="O66" i="3"/>
  <c r="O15" l="1"/>
  <c r="O13" l="1"/>
  <c r="O29" l="1"/>
  <c r="O28" s="1"/>
  <c r="O68"/>
  <c r="O63"/>
  <c r="O62"/>
  <c r="O61"/>
  <c r="O56"/>
  <c r="O57"/>
  <c r="O55"/>
  <c r="O51"/>
  <c r="O50"/>
  <c r="O49"/>
  <c r="O46"/>
  <c r="O47"/>
  <c r="O48"/>
  <c r="O40"/>
  <c r="O34"/>
  <c r="O33" s="1"/>
  <c r="O32"/>
  <c r="O31" s="1"/>
  <c r="O43"/>
  <c r="O42" s="1"/>
  <c r="O12"/>
  <c r="O53" l="1"/>
  <c r="O44"/>
  <c r="O9"/>
  <c r="O30"/>
  <c r="O67"/>
  <c r="O64" s="1"/>
  <c r="O59"/>
  <c r="O41" l="1"/>
  <c r="O18"/>
  <c r="O8" l="1"/>
  <c r="O7" s="1"/>
  <c r="O6" s="1"/>
  <c r="E9" i="1"/>
  <c r="D6" i="3" l="1"/>
  <c r="F6" s="1"/>
  <c r="F7" l="1"/>
</calcChain>
</file>

<file path=xl/comments1.xml><?xml version="1.0" encoding="utf-8"?>
<comments xmlns="http://schemas.openxmlformats.org/spreadsheetml/2006/main">
  <authors>
    <author>user</author>
  </authors>
  <commentList>
    <comment ref="G7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<sst xmlns="http://schemas.openxmlformats.org/spreadsheetml/2006/main" count="426" uniqueCount="230">
  <si>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</si>
  <si>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</si>
  <si>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</si>
  <si>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</si>
  <si>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</si>
  <si>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</si>
  <si>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</si>
  <si>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</si>
  <si>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</si>
  <si>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</si>
  <si>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</si>
  <si>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</si>
  <si>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</si>
  <si>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</si>
  <si>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</si>
  <si>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</si>
  <si>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</si>
  <si>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</si>
  <si>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</si>
  <si>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</si>
  <si>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</si>
  <si>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</si>
  <si>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</si>
  <si>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</si>
  <si>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</si>
  <si>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</si>
  <si>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</si>
  <si>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</si>
  <si>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</si>
  <si>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</si>
  <si>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</si>
  <si>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</si>
  <si>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</si>
  <si>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</si>
  <si>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</si>
  <si>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</si>
  <si>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</si>
  <si>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</si>
  <si>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</si>
  <si>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</si>
  <si>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</si>
  <si>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</si>
  <si>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</si>
  <si>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</si>
  <si>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</si>
  <si>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</si>
  <si>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</si>
  <si>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</si>
  <si>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</si>
  <si>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</si>
  <si>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</si>
  <si>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</si>
  <si>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</si>
  <si>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</si>
  <si>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</si>
  <si>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</si>
  <si>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</si>
  <si>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</si>
  <si>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</si>
  <si>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</si>
  <si>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</si>
  <si>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</si>
  <si>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</si>
  <si>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</si>
  <si>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</si>
  <si>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</si>
  <si>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</si>
  <si>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</si>
  <si>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</si>
  <si>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</si>
  <si>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</si>
  <si>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</si>
  <si>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</si>
  <si>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</si>
  <si>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</si>
  <si>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</si>
  <si>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</si>
  <si>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</si>
  <si>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</si>
  <si>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</si>
  <si>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</si>
  <si>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</si>
  <si>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</si>
  <si>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</si>
  <si>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</si>
  <si>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</si>
  <si>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</si>
  <si>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</si>
  <si>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</si>
  <si>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</si>
  <si>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</si>
  <si>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</si>
  <si>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</si>
  <si>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</si>
  <si>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</si>
  <si>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</si>
  <si>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</si>
  <si>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</si>
  <si>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</si>
  <si>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</si>
  <si>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</si>
  <si>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</si>
  <si>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</si>
  <si>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</si>
  <si>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</si>
  <si>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</si>
  <si>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</si>
  <si>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</si>
  <si>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</si>
  <si>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</si>
  <si>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</si>
  <si>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</si>
  <si>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</si>
  <si>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</si>
  <si>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</si>
  <si>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</si>
  <si>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기본재산
수입</t>
    <phoneticPr fontId="1" type="noConversion"/>
  </si>
  <si>
    <t>배당  및 
이자수입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</si>
  <si>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</si>
  <si>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</si>
  <si>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</si>
  <si>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</si>
  <si>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</si>
  <si>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</si>
  <si>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</si>
  <si>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</si>
  <si>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</si>
  <si>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</si>
  <si>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</si>
  <si>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</si>
  <si>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</si>
  <si>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</si>
  <si>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</si>
  <si>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</si>
  <si>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</si>
  <si>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</si>
  <si>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</si>
  <si>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</si>
  <si>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</si>
  <si>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</si>
  <si>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</si>
  <si>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</si>
  <si>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</si>
  <si>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</si>
  <si>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팀  장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</si>
  <si>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</si>
  <si>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</si>
  <si>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</si>
  <si>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</si>
  <si>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</si>
  <si>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</si>
  <si>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기타후원금</t>
    <phoneticPr fontId="1" type="noConversion"/>
  </si>
  <si>
    <t>예비비</t>
    <phoneticPr fontId="1" type="noConversion"/>
  </si>
  <si>
    <t>잡지출</t>
    <phoneticPr fontId="1" type="noConversion"/>
  </si>
  <si>
    <t xml:space="preserve"> </t>
    <phoneticPr fontId="1" type="noConversion"/>
  </si>
  <si>
    <t>운영지원단장활동비</t>
    <phoneticPr fontId="1" type="noConversion"/>
  </si>
  <si>
    <t>사무용품비 및 소모품비</t>
    <phoneticPr fontId="1" type="noConversion"/>
  </si>
  <si>
    <t>도서구입</t>
    <phoneticPr fontId="1" type="noConversion"/>
  </si>
  <si>
    <t>이월금(기본자산)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</si>
  <si>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</si>
  <si>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</si>
  <si>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</si>
  <si>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</si>
  <si>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</si>
  <si>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 xml:space="preserve">
이월금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</si>
  <si>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</si>
  <si>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</si>
  <si>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</si>
  <si>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</si>
  <si>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>대안가족사업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</si>
  <si>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</si>
  <si>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</si>
  <si>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</si>
  <si>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월</t>
    <phoneticPr fontId="1" type="noConversion"/>
  </si>
  <si>
    <t>전기점검 및 수리사업</t>
    <phoneticPr fontId="1" type="noConversion"/>
  </si>
  <si>
    <t>출장마을관리사무소</t>
    <phoneticPr fontId="1" type="noConversion"/>
  </si>
  <si>
    <t>○대안가족사업</t>
    <phoneticPr fontId="1" type="noConversion"/>
  </si>
  <si>
    <t>활동가 인건비</t>
    <phoneticPr fontId="1" type="noConversion"/>
  </si>
  <si>
    <t>협동조합지원사업</t>
    <phoneticPr fontId="1" type="noConversion"/>
  </si>
  <si>
    <t xml:space="preserve"> </t>
    <phoneticPr fontId="1" type="noConversion"/>
  </si>
  <si>
    <t>주거환경개선사업</t>
    <phoneticPr fontId="1" type="noConversion"/>
  </si>
  <si>
    <t>지역주민월동사업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</si>
  <si>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</si>
  <si>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</si>
  <si>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</si>
  <si>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</si>
  <si>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웃음치료및 건강체조프로그램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</si>
  <si>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</si>
  <si>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</si>
  <si>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</si>
  <si>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대안가족사업</t>
    <phoneticPr fontId="1" type="noConversion"/>
  </si>
  <si>
    <t xml:space="preserve"> </t>
    <phoneticPr fontId="1" type="noConversion"/>
  </si>
  <si>
    <t>1인가구및취약계층발굴사업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</si>
  <si>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</si>
  <si>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</si>
  <si>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</si>
  <si>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</si>
  <si>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월</t>
    <phoneticPr fontId="1" type="noConversion"/>
  </si>
  <si>
    <t>회원발굴</t>
    <phoneticPr fontId="1" type="noConversion"/>
  </si>
  <si>
    <t>회원관리</t>
    <phoneticPr fontId="1" type="noConversion"/>
  </si>
  <si>
    <t>회  계</t>
    <phoneticPr fontId="1" type="noConversion"/>
  </si>
  <si>
    <t>활동가</t>
    <phoneticPr fontId="1" type="noConversion"/>
  </si>
  <si>
    <t>대안가족센터 임대료</t>
    <phoneticPr fontId="1" type="noConversion"/>
  </si>
  <si>
    <t>매축지마을사업</t>
    <phoneticPr fontId="1" type="noConversion"/>
  </si>
  <si>
    <t>2018년도 제1차 추가경정 세입·세출 예산서</t>
    <phoneticPr fontId="1" type="noConversion"/>
  </si>
  <si>
    <t>팀  장</t>
    <phoneticPr fontId="1" type="noConversion"/>
  </si>
  <si>
    <t>회  계</t>
    <phoneticPr fontId="1" type="noConversion"/>
  </si>
  <si>
    <t>월</t>
    <phoneticPr fontId="1" type="noConversion"/>
  </si>
  <si>
    <t>월</t>
    <phoneticPr fontId="1" type="noConversion"/>
  </si>
  <si>
    <t>대안가족센터 개소식</t>
    <phoneticPr fontId="1" type="noConversion"/>
  </si>
  <si>
    <t>대안가족주민설명회 및 토론회</t>
    <phoneticPr fontId="1" type="noConversion"/>
  </si>
  <si>
    <r>
      <t>문화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굴림체"/>
        <family val="3"/>
        <charset val="129"/>
      </rPr>
      <t>복지프로그램 지원사업</t>
    </r>
    <phoneticPr fontId="1" type="noConversion"/>
  </si>
  <si>
    <t>지역주민 어울림 사업</t>
    <phoneticPr fontId="1" type="noConversion"/>
  </si>
  <si>
    <t>지역병원 연계 건강지원사업</t>
    <phoneticPr fontId="1" type="noConversion"/>
  </si>
  <si>
    <t>지역경로당순회사업</t>
    <phoneticPr fontId="1" type="noConversion"/>
  </si>
  <si>
    <t>대안가족센터 추가공사비용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</si>
  <si>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</si>
  <si>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</si>
  <si>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</si>
  <si>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</si>
  <si>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</si>
  <si>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</si>
  <si>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</si>
  <si>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</si>
  <si>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</si>
  <si>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</si>
  <si>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</si>
  <si>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</si>
  <si>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기정예산</t>
    <phoneticPr fontId="1" type="noConversion"/>
  </si>
  <si>
    <t>경정예산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</si>
</sst>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/>
    </xf>
    <xf numFmtId="178" fontId="6" fillId="0" borderId="1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80" fontId="4" fillId="0" borderId="3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180" fontId="4" fillId="0" borderId="3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80" fontId="4" fillId="0" borderId="29" xfId="0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8" xfId="0" applyNumberFormat="1" applyFont="1" applyBorder="1">
      <alignment vertical="center"/>
    </xf>
    <xf numFmtId="3" fontId="4" fillId="0" borderId="0" xfId="0" applyNumberFormat="1" applyFont="1" applyFill="1" applyBorder="1">
      <alignment vertical="center"/>
    </xf>
    <xf numFmtId="178" fontId="4" fillId="0" borderId="26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80" fontId="8" fillId="0" borderId="28" xfId="0" applyNumberFormat="1" applyFont="1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80" fontId="8" fillId="0" borderId="28" xfId="0" applyNumberFormat="1" applyFont="1" applyFill="1" applyBorder="1">
      <alignment vertical="center"/>
    </xf>
    <xf numFmtId="3" fontId="8" fillId="0" borderId="0" xfId="0" applyNumberFormat="1" applyFont="1" applyBorder="1">
      <alignment vertical="center"/>
    </xf>
    <xf numFmtId="0" fontId="8" fillId="0" borderId="26" xfId="0" applyFont="1" applyFill="1" applyBorder="1">
      <alignment vertical="center"/>
    </xf>
    <xf numFmtId="41" fontId="8" fillId="0" borderId="0" xfId="1" applyFont="1" applyBorder="1">
      <alignment vertical="center"/>
    </xf>
    <xf numFmtId="41" fontId="8" fillId="0" borderId="28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6" xfId="0" applyNumberFormat="1" applyFont="1" applyBorder="1">
      <alignment vertical="center"/>
    </xf>
    <xf numFmtId="0" fontId="8" fillId="0" borderId="22" xfId="0" applyFont="1" applyFill="1" applyBorder="1">
      <alignment vertical="center"/>
    </xf>
    <xf numFmtId="180" fontId="8" fillId="0" borderId="31" xfId="0" applyNumberFormat="1" applyFont="1" applyBorder="1">
      <alignment vertical="center"/>
    </xf>
    <xf numFmtId="41" fontId="8" fillId="0" borderId="0" xfId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8" fontId="4" fillId="0" borderId="28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176" fontId="8" fillId="0" borderId="16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8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horizontal="lef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3" xfId="0" applyNumberFormat="1" applyFont="1" applyBorder="1" applyAlignment="1">
      <alignment horizontal="right" vertical="center"/>
    </xf>
    <xf numFmtId="178" fontId="8" fillId="0" borderId="2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horizontal="left" vertical="center"/>
    </xf>
    <xf numFmtId="178" fontId="8" fillId="0" borderId="30" xfId="0" applyNumberFormat="1" applyFont="1" applyBorder="1" applyAlignment="1">
      <alignment horizontal="right" vertical="center"/>
    </xf>
    <xf numFmtId="178" fontId="8" fillId="0" borderId="32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6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right"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80" fontId="4" fillId="3" borderId="25" xfId="0" applyNumberFormat="1" applyFont="1" applyFill="1" applyBorder="1" applyAlignment="1">
      <alignment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right" vertical="center" wrapText="1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180" fontId="4" fillId="3" borderId="3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right" vertical="center"/>
    </xf>
    <xf numFmtId="180" fontId="4" fillId="3" borderId="2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180" fontId="8" fillId="3" borderId="25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180" fontId="8" fillId="3" borderId="32" xfId="0" applyNumberFormat="1" applyFont="1" applyFill="1" applyBorder="1">
      <alignment vertical="center"/>
    </xf>
    <xf numFmtId="176" fontId="4" fillId="3" borderId="23" xfId="0" applyNumberFormat="1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80" fontId="4" fillId="3" borderId="24" xfId="0" applyNumberFormat="1" applyFont="1" applyFill="1" applyBorder="1" applyAlignment="1">
      <alignment vertical="center" wrapText="1"/>
    </xf>
    <xf numFmtId="180" fontId="4" fillId="3" borderId="26" xfId="0" applyNumberFormat="1" applyFont="1" applyFill="1" applyBorder="1" applyAlignment="1">
      <alignment vertical="center" wrapText="1"/>
    </xf>
    <xf numFmtId="180" fontId="4" fillId="3" borderId="34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178" fontId="4" fillId="3" borderId="23" xfId="0" applyNumberFormat="1" applyFont="1" applyFill="1" applyBorder="1" applyAlignment="1">
      <alignment horizontal="right" vertical="center"/>
    </xf>
    <xf numFmtId="178" fontId="4" fillId="3" borderId="25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vertical="center" wrapText="1"/>
    </xf>
    <xf numFmtId="180" fontId="4" fillId="3" borderId="33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41" fontId="4" fillId="0" borderId="16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4" fillId="0" borderId="58" xfId="0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31" xfId="0" applyNumberFormat="1" applyFont="1" applyBorder="1" applyAlignment="1">
      <alignment horizontal="right" vertical="center"/>
    </xf>
    <xf numFmtId="41" fontId="4" fillId="0" borderId="0" xfId="1" applyFont="1" applyBorder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79" fontId="4" fillId="0" borderId="5" xfId="0" applyNumberFormat="1" applyFont="1" applyBorder="1" applyAlignment="1">
      <alignment horizontal="right" vertical="center" wrapText="1"/>
    </xf>
    <xf numFmtId="180" fontId="4" fillId="3" borderId="18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6" xfId="1" applyNumberFormat="1" applyFont="1" applyBorder="1" applyAlignment="1">
      <alignment vertical="center"/>
    </xf>
    <xf numFmtId="180" fontId="4" fillId="0" borderId="21" xfId="0" applyNumberFormat="1" applyFont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80" fontId="6" fillId="0" borderId="15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/>
    </xf>
    <xf numFmtId="180" fontId="4" fillId="3" borderId="4" xfId="1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4" fillId="0" borderId="24" xfId="0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 wrapText="1"/>
    </xf>
    <xf numFmtId="180" fontId="6" fillId="3" borderId="15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6" xfId="0" applyNumberFormat="1" applyFont="1" applyBorder="1" applyAlignment="1">
      <alignment horizontal="right" vertical="center" wrapText="1"/>
    </xf>
    <xf numFmtId="180" fontId="4" fillId="0" borderId="37" xfId="1" applyNumberFormat="1" applyFont="1" applyBorder="1" applyAlignment="1">
      <alignment horizontal="right" vertical="center" wrapText="1"/>
    </xf>
    <xf numFmtId="180" fontId="4" fillId="0" borderId="38" xfId="1" applyNumberFormat="1" applyFont="1" applyBorder="1" applyAlignment="1">
      <alignment horizontal="right" vertical="center" wrapText="1"/>
    </xf>
    <xf numFmtId="180" fontId="4" fillId="0" borderId="38" xfId="0" applyNumberFormat="1" applyFont="1" applyBorder="1" applyAlignment="1">
      <alignment horizontal="right" vertical="center" wrapText="1"/>
    </xf>
    <xf numFmtId="180" fontId="4" fillId="0" borderId="55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180" fontId="4" fillId="3" borderId="25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vertical="center" wrapText="1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6" xfId="0" applyNumberFormat="1" applyFont="1" applyBorder="1" applyAlignment="1">
      <alignment horizontal="right" vertical="center" wrapText="1"/>
    </xf>
    <xf numFmtId="178" fontId="4" fillId="3" borderId="18" xfId="0" applyNumberFormat="1" applyFont="1" applyFill="1" applyBorder="1" applyAlignment="1">
      <alignment horizontal="right" vertical="center"/>
    </xf>
    <xf numFmtId="178" fontId="4" fillId="3" borderId="5" xfId="0" applyNumberFormat="1" applyFont="1" applyFill="1" applyBorder="1" applyAlignment="1">
      <alignment vertical="center" wrapText="1"/>
    </xf>
    <xf numFmtId="178" fontId="4" fillId="0" borderId="22" xfId="1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4" xfId="0" applyNumberFormat="1" applyFont="1" applyFill="1" applyBorder="1" applyAlignment="1">
      <alignment horizontal="right" vertical="center" wrapText="1"/>
    </xf>
    <xf numFmtId="176" fontId="8" fillId="0" borderId="22" xfId="0" applyNumberFormat="1" applyFont="1" applyFill="1" applyBorder="1" applyAlignment="1">
      <alignment vertical="center"/>
    </xf>
    <xf numFmtId="3" fontId="8" fillId="0" borderId="22" xfId="0" applyNumberFormat="1" applyFont="1" applyFill="1" applyBorder="1">
      <alignment vertical="center"/>
    </xf>
    <xf numFmtId="180" fontId="4" fillId="0" borderId="26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180" fontId="8" fillId="0" borderId="29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179" fontId="4" fillId="3" borderId="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180" fontId="8" fillId="4" borderId="28" xfId="0" applyNumberFormat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180" fontId="4" fillId="4" borderId="28" xfId="0" applyNumberFormat="1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right" vertical="center"/>
    </xf>
    <xf numFmtId="180" fontId="4" fillId="4" borderId="28" xfId="0" applyNumberFormat="1" applyFont="1" applyFill="1" applyBorder="1" applyAlignment="1">
      <alignment horizontal="right" vertical="center"/>
    </xf>
    <xf numFmtId="180" fontId="4" fillId="4" borderId="28" xfId="0" applyNumberFormat="1" applyFont="1" applyFill="1" applyBorder="1">
      <alignment vertical="center"/>
    </xf>
    <xf numFmtId="0" fontId="4" fillId="4" borderId="0" xfId="0" applyNumberFormat="1" applyFont="1" applyFill="1" applyBorder="1">
      <alignment vertical="center"/>
    </xf>
    <xf numFmtId="176" fontId="4" fillId="4" borderId="26" xfId="0" applyNumberFormat="1" applyFont="1" applyFill="1" applyBorder="1" applyAlignment="1">
      <alignment vertical="center"/>
    </xf>
    <xf numFmtId="3" fontId="4" fillId="4" borderId="26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180" fontId="4" fillId="4" borderId="31" xfId="0" applyNumberFormat="1" applyFont="1" applyFill="1" applyBorder="1">
      <alignment vertical="center"/>
    </xf>
    <xf numFmtId="176" fontId="4" fillId="0" borderId="26" xfId="0" applyNumberFormat="1" applyFont="1" applyBorder="1" applyAlignment="1">
      <alignment horizontal="left" vertical="center"/>
    </xf>
    <xf numFmtId="176" fontId="8" fillId="4" borderId="16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8" xfId="0" applyNumberFormat="1" applyFont="1" applyFill="1" applyBorder="1" applyAlignment="1">
      <alignment vertical="center"/>
    </xf>
    <xf numFmtId="176" fontId="4" fillId="0" borderId="22" xfId="0" applyNumberFormat="1" applyFont="1" applyBorder="1" applyAlignment="1">
      <alignment horizontal="left" vertical="center"/>
    </xf>
    <xf numFmtId="41" fontId="4" fillId="0" borderId="26" xfId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178" fontId="4" fillId="2" borderId="35" xfId="0" applyNumberFormat="1" applyFont="1" applyFill="1" applyBorder="1" applyAlignment="1">
      <alignment horizontal="center" vertical="center" wrapText="1"/>
    </xf>
    <xf numFmtId="178" fontId="4" fillId="2" borderId="50" xfId="0" applyNumberFormat="1" applyFont="1" applyFill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4"/>
  <sheetViews>
    <sheetView zoomScaleNormal="100" workbookViewId="0">
      <selection activeCell="M10" sqref="M10"/>
    </sheetView>
  </sheetViews>
  <sheetFormatPr defaultRowHeight="13.5"/>
  <cols>
    <col min="1" max="3" width="11.21875" style="5" customWidth="1"/>
    <col min="4" max="4" width="12.88671875" style="5" customWidth="1"/>
    <col min="5" max="5" width="11.21875" style="116" customWidth="1"/>
    <col min="6" max="7" width="11.21875" style="5" customWidth="1"/>
    <col min="8" max="9" width="13.21875" style="5" customWidth="1"/>
    <col min="10" max="10" width="11.21875" style="5" customWidth="1"/>
  </cols>
  <sheetData>
    <row r="2" spans="1:10" ht="27">
      <c r="A2" s="292" t="s">
        <v>204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ht="22.5">
      <c r="A3" s="298" t="s">
        <v>115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0">
      <c r="C4" s="118"/>
    </row>
    <row r="5" spans="1:10" ht="18.75">
      <c r="A5" s="297" t="s">
        <v>21</v>
      </c>
      <c r="B5" s="297"/>
      <c r="C5" s="297"/>
    </row>
    <row r="6" spans="1:10" ht="15" thickBot="1">
      <c r="A6" s="293" t="s">
        <v>22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0" ht="27.75" customHeight="1">
      <c r="A7" s="294" t="s">
        <v>24</v>
      </c>
      <c r="B7" s="295"/>
      <c r="C7" s="295"/>
      <c r="D7" s="295"/>
      <c r="E7" s="295"/>
      <c r="F7" s="295" t="s">
        <v>23</v>
      </c>
      <c r="G7" s="295"/>
      <c r="H7" s="295"/>
      <c r="I7" s="295"/>
      <c r="J7" s="296"/>
    </row>
    <row r="8" spans="1:10" ht="40.5" customHeight="1" thickBot="1">
      <c r="A8" s="86" t="s">
        <v>1</v>
      </c>
      <c r="B8" s="87" t="s">
        <v>2</v>
      </c>
      <c r="C8" s="119" t="s">
        <v>228</v>
      </c>
      <c r="D8" s="120" t="s">
        <v>229</v>
      </c>
      <c r="E8" s="121" t="s">
        <v>3</v>
      </c>
      <c r="F8" s="87" t="s">
        <v>1</v>
      </c>
      <c r="G8" s="87" t="s">
        <v>2</v>
      </c>
      <c r="H8" s="119" t="s">
        <v>228</v>
      </c>
      <c r="I8" s="120" t="s">
        <v>229</v>
      </c>
      <c r="J8" s="122" t="s">
        <v>4</v>
      </c>
    </row>
    <row r="9" spans="1:10" ht="27.75" customHeight="1" thickBot="1">
      <c r="A9" s="290" t="s">
        <v>31</v>
      </c>
      <c r="B9" s="291"/>
      <c r="C9" s="8">
        <f>SUM(C10:C15)</f>
        <v>173154</v>
      </c>
      <c r="D9" s="8">
        <f>SUM(D10:D15)</f>
        <v>189225</v>
      </c>
      <c r="E9" s="213">
        <f t="shared" ref="E9:E14" si="0">SUM(D9-C9)</f>
        <v>16071</v>
      </c>
      <c r="F9" s="291" t="s">
        <v>31</v>
      </c>
      <c r="G9" s="291"/>
      <c r="H9" s="8">
        <f>SUM(H10,H14:H17)</f>
        <v>173154</v>
      </c>
      <c r="I9" s="8">
        <f>SUM(I10,I14:I17)</f>
        <v>189225</v>
      </c>
      <c r="J9" s="225">
        <f>SUM(J10,J14,J15,J16,J17)</f>
        <v>16071</v>
      </c>
    </row>
    <row r="10" spans="1:10" ht="27.75" customHeight="1" thickTop="1">
      <c r="A10" s="123" t="s">
        <v>113</v>
      </c>
      <c r="B10" s="193" t="s">
        <v>113</v>
      </c>
      <c r="C10" s="88"/>
      <c r="D10" s="88"/>
      <c r="E10" s="234">
        <f t="shared" si="0"/>
        <v>0</v>
      </c>
      <c r="F10" s="193" t="s">
        <v>30</v>
      </c>
      <c r="G10" s="193"/>
      <c r="H10" s="12">
        <v>28242</v>
      </c>
      <c r="I10" s="12">
        <v>40313</v>
      </c>
      <c r="J10" s="226">
        <f>SUM(I10-H10)</f>
        <v>12071</v>
      </c>
    </row>
    <row r="11" spans="1:10" ht="27.75" customHeight="1">
      <c r="A11" s="124" t="s">
        <v>43</v>
      </c>
      <c r="B11" s="62" t="s">
        <v>43</v>
      </c>
      <c r="C11" s="16">
        <v>100000</v>
      </c>
      <c r="D11" s="16">
        <v>100000</v>
      </c>
      <c r="E11" s="235">
        <f t="shared" si="0"/>
        <v>0</v>
      </c>
      <c r="F11" s="287"/>
      <c r="G11" s="62" t="s">
        <v>28</v>
      </c>
      <c r="H11" s="16">
        <v>19774</v>
      </c>
      <c r="I11" s="16">
        <v>31845</v>
      </c>
      <c r="J11" s="227">
        <f>SUM(I11-H11)</f>
        <v>12071</v>
      </c>
    </row>
    <row r="12" spans="1:10" ht="27.75" customHeight="1">
      <c r="A12" s="124" t="s">
        <v>44</v>
      </c>
      <c r="B12" s="62" t="s">
        <v>44</v>
      </c>
      <c r="C12" s="16">
        <v>50700</v>
      </c>
      <c r="D12" s="16">
        <v>73166</v>
      </c>
      <c r="E12" s="235">
        <f t="shared" si="0"/>
        <v>22466</v>
      </c>
      <c r="F12" s="288"/>
      <c r="G12" s="62" t="s">
        <v>45</v>
      </c>
      <c r="H12" s="16">
        <v>2800</v>
      </c>
      <c r="I12" s="16">
        <v>2800</v>
      </c>
      <c r="J12" s="227">
        <f t="shared" ref="J12:J17" si="1">SUM(I12-H12)</f>
        <v>0</v>
      </c>
    </row>
    <row r="13" spans="1:10" ht="27.75" customHeight="1">
      <c r="A13" s="124" t="s">
        <v>25</v>
      </c>
      <c r="B13" s="62" t="s">
        <v>114</v>
      </c>
      <c r="C13" s="16">
        <v>22404</v>
      </c>
      <c r="D13" s="16">
        <v>16009</v>
      </c>
      <c r="E13" s="224">
        <f t="shared" si="0"/>
        <v>-6395</v>
      </c>
      <c r="F13" s="289"/>
      <c r="G13" s="62" t="s">
        <v>27</v>
      </c>
      <c r="H13" s="16">
        <v>5668</v>
      </c>
      <c r="I13" s="16">
        <v>5668</v>
      </c>
      <c r="J13" s="228">
        <f t="shared" si="1"/>
        <v>0</v>
      </c>
    </row>
    <row r="14" spans="1:10" ht="27.75" customHeight="1">
      <c r="A14" s="125" t="s">
        <v>26</v>
      </c>
      <c r="B14" s="192" t="s">
        <v>26</v>
      </c>
      <c r="C14" s="16">
        <v>50</v>
      </c>
      <c r="D14" s="16">
        <v>50</v>
      </c>
      <c r="E14" s="235">
        <f t="shared" si="0"/>
        <v>0</v>
      </c>
      <c r="F14" s="62" t="s">
        <v>46</v>
      </c>
      <c r="G14" s="62" t="s">
        <v>47</v>
      </c>
      <c r="H14" s="16">
        <v>12802</v>
      </c>
      <c r="I14" s="16">
        <v>12802</v>
      </c>
      <c r="J14" s="227">
        <f t="shared" si="1"/>
        <v>0</v>
      </c>
    </row>
    <row r="15" spans="1:10" ht="27.75" customHeight="1">
      <c r="A15" s="125"/>
      <c r="B15" s="192"/>
      <c r="C15" s="12"/>
      <c r="D15" s="16"/>
      <c r="E15" s="235"/>
      <c r="F15" s="62" t="s">
        <v>48</v>
      </c>
      <c r="G15" s="62" t="s">
        <v>48</v>
      </c>
      <c r="H15" s="16">
        <v>129110</v>
      </c>
      <c r="I15" s="16">
        <v>133110</v>
      </c>
      <c r="J15" s="228">
        <f t="shared" si="1"/>
        <v>4000</v>
      </c>
    </row>
    <row r="16" spans="1:10" ht="27.75" customHeight="1">
      <c r="A16" s="126"/>
      <c r="B16" s="127"/>
      <c r="C16" s="109"/>
      <c r="D16" s="109"/>
      <c r="E16" s="128"/>
      <c r="F16" s="62" t="s">
        <v>29</v>
      </c>
      <c r="G16" s="62" t="s">
        <v>29</v>
      </c>
      <c r="H16" s="16">
        <v>2000</v>
      </c>
      <c r="I16" s="16">
        <v>2000</v>
      </c>
      <c r="J16" s="227">
        <f t="shared" si="1"/>
        <v>0</v>
      </c>
    </row>
    <row r="17" spans="1:10" ht="27.75" customHeight="1" thickBot="1">
      <c r="A17" s="129"/>
      <c r="B17" s="130"/>
      <c r="C17" s="130"/>
      <c r="D17" s="130"/>
      <c r="E17" s="131"/>
      <c r="F17" s="82" t="s">
        <v>49</v>
      </c>
      <c r="G17" s="82" t="s">
        <v>50</v>
      </c>
      <c r="H17" s="83">
        <v>1000</v>
      </c>
      <c r="I17" s="83">
        <v>1000</v>
      </c>
      <c r="J17" s="229">
        <f t="shared" si="1"/>
        <v>0</v>
      </c>
    </row>
    <row r="18" spans="1:10">
      <c r="A18" s="85"/>
      <c r="B18" s="85"/>
      <c r="C18" s="85"/>
      <c r="D18" s="85"/>
      <c r="F18" s="85"/>
      <c r="G18" s="85"/>
      <c r="H18" s="85"/>
      <c r="I18" s="85"/>
      <c r="J18" s="85"/>
    </row>
    <row r="19" spans="1:10">
      <c r="A19" s="85"/>
      <c r="B19" s="85"/>
      <c r="C19" s="85"/>
      <c r="D19" s="85"/>
      <c r="F19" s="85"/>
      <c r="G19" s="85"/>
      <c r="H19" s="85"/>
      <c r="I19" s="85"/>
      <c r="J19" s="85"/>
    </row>
    <row r="20" spans="1:10">
      <c r="A20" s="85"/>
      <c r="B20" s="85"/>
      <c r="C20" s="85"/>
      <c r="D20" s="85"/>
      <c r="F20" s="85"/>
      <c r="G20" s="85"/>
      <c r="H20" s="85"/>
      <c r="I20" s="85"/>
      <c r="J20" s="85"/>
    </row>
    <row r="21" spans="1:10">
      <c r="A21" s="85"/>
      <c r="B21" s="85"/>
      <c r="C21" s="85"/>
      <c r="D21" s="85"/>
      <c r="F21" s="85"/>
      <c r="G21" s="85"/>
      <c r="H21" s="85"/>
      <c r="I21" s="85"/>
      <c r="J21" s="85"/>
    </row>
    <row r="22" spans="1:10">
      <c r="A22" s="85"/>
      <c r="B22" s="85"/>
      <c r="C22" s="85"/>
      <c r="D22" s="85"/>
      <c r="F22" s="85"/>
      <c r="G22" s="85"/>
      <c r="H22" s="85"/>
      <c r="I22" s="85"/>
      <c r="J22" s="85"/>
    </row>
    <row r="23" spans="1:10">
      <c r="A23" s="85"/>
      <c r="B23" s="85"/>
      <c r="C23" s="85"/>
      <c r="D23" s="85"/>
      <c r="F23" s="85"/>
      <c r="G23" s="85"/>
      <c r="H23" s="85"/>
      <c r="I23" s="132"/>
      <c r="J23" s="85"/>
    </row>
    <row r="24" spans="1:10">
      <c r="A24" s="85"/>
      <c r="B24" s="85"/>
      <c r="C24" s="85"/>
      <c r="D24" s="85"/>
      <c r="F24" s="85"/>
      <c r="G24" s="85"/>
      <c r="H24" s="85"/>
      <c r="I24" s="85"/>
      <c r="J24" s="85"/>
    </row>
    <row r="25" spans="1:10">
      <c r="A25" s="85"/>
      <c r="B25" s="85"/>
      <c r="C25" s="85"/>
      <c r="D25" s="85"/>
      <c r="F25" s="85"/>
      <c r="G25" s="85"/>
      <c r="H25" s="85"/>
      <c r="I25" s="85"/>
      <c r="J25" s="85"/>
    </row>
    <row r="26" spans="1:10">
      <c r="A26" s="85"/>
      <c r="B26" s="85"/>
      <c r="C26" s="85"/>
      <c r="D26" s="85"/>
      <c r="F26" s="85"/>
      <c r="G26" s="85"/>
      <c r="H26" s="85"/>
      <c r="I26" s="85"/>
      <c r="J26" s="85"/>
    </row>
    <row r="27" spans="1:10">
      <c r="A27" s="85"/>
      <c r="B27" s="85"/>
      <c r="C27" s="85"/>
      <c r="D27" s="85"/>
      <c r="F27" s="85"/>
      <c r="G27" s="85"/>
      <c r="H27" s="85"/>
      <c r="I27" s="85"/>
      <c r="J27" s="85"/>
    </row>
    <row r="28" spans="1:10">
      <c r="A28" s="85"/>
      <c r="B28" s="85"/>
      <c r="C28" s="85"/>
      <c r="D28" s="85"/>
      <c r="F28" s="85"/>
      <c r="G28" s="85"/>
      <c r="H28" s="85"/>
      <c r="I28" s="85"/>
      <c r="J28" s="85"/>
    </row>
    <row r="29" spans="1:10">
      <c r="A29" s="85"/>
      <c r="B29" s="85"/>
      <c r="C29" s="85"/>
      <c r="D29" s="85"/>
      <c r="F29" s="85"/>
      <c r="G29" s="85"/>
      <c r="H29" s="85"/>
      <c r="I29" s="85"/>
      <c r="J29" s="85"/>
    </row>
    <row r="30" spans="1:10">
      <c r="A30" s="85"/>
      <c r="B30" s="85"/>
      <c r="C30" s="85"/>
      <c r="D30" s="85"/>
      <c r="F30" s="85"/>
      <c r="G30" s="85"/>
      <c r="H30" s="85"/>
      <c r="I30" s="85"/>
      <c r="J30" s="85"/>
    </row>
    <row r="31" spans="1:10">
      <c r="A31" s="85"/>
      <c r="B31" s="85"/>
      <c r="C31" s="85"/>
      <c r="D31" s="85"/>
      <c r="F31" s="85"/>
      <c r="G31" s="85"/>
      <c r="H31" s="85"/>
      <c r="I31" s="85"/>
      <c r="J31" s="85"/>
    </row>
    <row r="32" spans="1:10">
      <c r="A32" s="85"/>
      <c r="B32" s="85"/>
      <c r="C32" s="85"/>
      <c r="D32" s="85"/>
      <c r="F32" s="85"/>
      <c r="G32" s="85"/>
      <c r="H32" s="85"/>
      <c r="I32" s="85"/>
      <c r="J32" s="85"/>
    </row>
    <row r="33" spans="1:10">
      <c r="A33" s="85"/>
      <c r="B33" s="85"/>
      <c r="C33" s="85"/>
      <c r="D33" s="85"/>
      <c r="F33" s="85"/>
      <c r="G33" s="85"/>
      <c r="H33" s="85"/>
      <c r="I33" s="85"/>
      <c r="J33" s="85"/>
    </row>
    <row r="34" spans="1:10">
      <c r="A34" s="85"/>
      <c r="B34" s="85"/>
      <c r="C34" s="85"/>
      <c r="D34" s="85"/>
      <c r="F34" s="85"/>
      <c r="G34" s="85"/>
      <c r="H34" s="85"/>
      <c r="I34" s="85"/>
      <c r="J34" s="85"/>
    </row>
    <row r="35" spans="1:10">
      <c r="A35" s="85"/>
      <c r="B35" s="85"/>
      <c r="C35" s="85"/>
      <c r="D35" s="85"/>
      <c r="F35" s="85"/>
      <c r="G35" s="85"/>
      <c r="H35" s="85"/>
      <c r="I35" s="85"/>
      <c r="J35" s="85"/>
    </row>
    <row r="36" spans="1:10">
      <c r="A36" s="85"/>
      <c r="B36" s="85"/>
      <c r="C36" s="85"/>
      <c r="D36" s="85"/>
      <c r="F36" s="85"/>
      <c r="G36" s="85"/>
      <c r="H36" s="85"/>
      <c r="I36" s="85"/>
      <c r="J36" s="85"/>
    </row>
    <row r="37" spans="1:10">
      <c r="A37" s="85"/>
      <c r="B37" s="85"/>
      <c r="C37" s="85"/>
      <c r="D37" s="85"/>
      <c r="F37" s="85"/>
      <c r="G37" s="85"/>
      <c r="H37" s="85"/>
      <c r="I37" s="85"/>
      <c r="J37" s="85"/>
    </row>
    <row r="38" spans="1:10">
      <c r="A38" s="85"/>
      <c r="B38" s="85"/>
      <c r="C38" s="85"/>
      <c r="D38" s="85"/>
      <c r="F38" s="85"/>
      <c r="G38" s="85"/>
      <c r="H38" s="85"/>
      <c r="I38" s="85"/>
      <c r="J38" s="85"/>
    </row>
    <row r="39" spans="1:10">
      <c r="A39" s="85"/>
      <c r="B39" s="85"/>
      <c r="C39" s="85"/>
      <c r="D39" s="85"/>
      <c r="F39" s="85"/>
      <c r="G39" s="85"/>
      <c r="H39" s="85"/>
      <c r="I39" s="85"/>
      <c r="J39" s="85"/>
    </row>
    <row r="40" spans="1:10">
      <c r="A40" s="85"/>
      <c r="B40" s="85"/>
      <c r="C40" s="85"/>
      <c r="D40" s="85"/>
      <c r="F40" s="85"/>
      <c r="G40" s="85"/>
      <c r="H40" s="85"/>
      <c r="I40" s="85"/>
      <c r="J40" s="85"/>
    </row>
    <row r="41" spans="1:10">
      <c r="A41" s="85"/>
      <c r="B41" s="85"/>
      <c r="C41" s="85"/>
      <c r="D41" s="85"/>
      <c r="F41" s="85"/>
      <c r="G41" s="85"/>
      <c r="H41" s="85"/>
      <c r="I41" s="85"/>
      <c r="J41" s="85"/>
    </row>
    <row r="42" spans="1:10">
      <c r="A42" s="85"/>
      <c r="B42" s="85"/>
      <c r="C42" s="85"/>
      <c r="D42" s="85"/>
      <c r="F42" s="85"/>
      <c r="G42" s="85"/>
      <c r="H42" s="85"/>
      <c r="I42" s="85"/>
      <c r="J42" s="85"/>
    </row>
    <row r="43" spans="1:10">
      <c r="A43" s="85"/>
      <c r="B43" s="85"/>
      <c r="C43" s="85"/>
      <c r="D43" s="85"/>
      <c r="F43" s="85"/>
      <c r="G43" s="85"/>
      <c r="H43" s="85"/>
      <c r="I43" s="85"/>
      <c r="J43" s="85"/>
    </row>
    <row r="44" spans="1:10">
      <c r="A44" s="85"/>
      <c r="B44" s="85"/>
      <c r="C44" s="85"/>
      <c r="D44" s="85"/>
      <c r="F44" s="85"/>
      <c r="G44" s="85"/>
      <c r="H44" s="85"/>
      <c r="I44" s="85"/>
      <c r="J44" s="85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0"/>
  <sheetViews>
    <sheetView zoomScale="80" workbookViewId="0">
      <pane ySplit="4" topLeftCell="A5" activePane="bottomLeft" state="frozen"/>
      <selection pane="bottomLeft" activeCell="P7" sqref="P7"/>
    </sheetView>
  </sheetViews>
  <sheetFormatPr defaultRowHeight="13.5"/>
  <cols>
    <col min="1" max="1" width="10.21875" style="5" customWidth="1"/>
    <col min="2" max="2" width="9.6640625" style="5" customWidth="1"/>
    <col min="3" max="3" width="12.21875" style="5" customWidth="1"/>
    <col min="4" max="4" width="12.88671875" style="4" customWidth="1"/>
    <col min="5" max="5" width="12.109375" style="4" customWidth="1"/>
    <col min="6" max="6" width="11" style="4" customWidth="1"/>
    <col min="7" max="7" width="20.44140625" style="4" customWidth="1"/>
    <col min="8" max="8" width="12.77734375" style="4" customWidth="1"/>
    <col min="9" max="9" width="2.109375" style="4" customWidth="1"/>
    <col min="10" max="10" width="4.21875" style="4" customWidth="1"/>
    <col min="11" max="11" width="3.5546875" style="4" customWidth="1"/>
    <col min="12" max="12" width="2.33203125" style="4" customWidth="1"/>
    <col min="13" max="13" width="14.33203125" style="5" customWidth="1"/>
  </cols>
  <sheetData>
    <row r="1" spans="1:15" ht="18.75">
      <c r="A1" s="297" t="s">
        <v>33</v>
      </c>
      <c r="B1" s="297"/>
      <c r="C1" s="297"/>
    </row>
    <row r="2" spans="1:15" ht="15" thickBot="1">
      <c r="A2" s="293" t="s">
        <v>22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15" ht="29.25" customHeight="1">
      <c r="A3" s="294" t="s">
        <v>32</v>
      </c>
      <c r="B3" s="295"/>
      <c r="C3" s="295"/>
      <c r="D3" s="305" t="s">
        <v>228</v>
      </c>
      <c r="E3" s="313" t="s">
        <v>229</v>
      </c>
      <c r="F3" s="315" t="s">
        <v>6</v>
      </c>
      <c r="G3" s="299" t="s">
        <v>7</v>
      </c>
      <c r="H3" s="300"/>
      <c r="I3" s="300"/>
      <c r="J3" s="300"/>
      <c r="K3" s="300"/>
      <c r="L3" s="300"/>
      <c r="M3" s="301"/>
    </row>
    <row r="4" spans="1:15" ht="29.25" customHeight="1" thickBot="1">
      <c r="A4" s="86" t="s">
        <v>8</v>
      </c>
      <c r="B4" s="87" t="s">
        <v>9</v>
      </c>
      <c r="C4" s="87" t="s">
        <v>10</v>
      </c>
      <c r="D4" s="306"/>
      <c r="E4" s="314"/>
      <c r="F4" s="314"/>
      <c r="G4" s="302"/>
      <c r="H4" s="303"/>
      <c r="I4" s="303"/>
      <c r="J4" s="303"/>
      <c r="K4" s="303"/>
      <c r="L4" s="303"/>
      <c r="M4" s="304"/>
    </row>
    <row r="5" spans="1:15" ht="35.25" customHeight="1" thickBot="1">
      <c r="A5" s="311" t="s">
        <v>31</v>
      </c>
      <c r="B5" s="312"/>
      <c r="C5" s="312"/>
      <c r="D5" s="178">
        <f>SUM(D6,D8,D10,D17,D25)</f>
        <v>173154</v>
      </c>
      <c r="E5" s="178">
        <f>SUM(E8,E10,E17,E25)</f>
        <v>189225</v>
      </c>
      <c r="F5" s="223">
        <f t="shared" ref="F5:F8" si="0">SUM(E5-D5)</f>
        <v>16071</v>
      </c>
      <c r="G5" s="179"/>
      <c r="H5" s="180"/>
      <c r="I5" s="180"/>
      <c r="J5" s="180"/>
      <c r="K5" s="180"/>
      <c r="L5" s="180"/>
      <c r="M5" s="181">
        <f>SUM(M6,M8,M10,M17,M25)</f>
        <v>189225670</v>
      </c>
      <c r="O5" s="1"/>
    </row>
    <row r="6" spans="1:15" ht="28.5" customHeight="1" thickTop="1">
      <c r="A6" s="168" t="s">
        <v>113</v>
      </c>
      <c r="B6" s="169" t="s">
        <v>116</v>
      </c>
      <c r="C6" s="170"/>
      <c r="D6" s="237">
        <v>0</v>
      </c>
      <c r="E6" s="237">
        <v>0</v>
      </c>
      <c r="F6" s="238">
        <f t="shared" si="0"/>
        <v>0</v>
      </c>
      <c r="G6" s="171"/>
      <c r="H6" s="172"/>
      <c r="I6" s="172"/>
      <c r="J6" s="172"/>
      <c r="K6" s="172"/>
      <c r="L6" s="172"/>
      <c r="M6" s="173"/>
    </row>
    <row r="7" spans="1:15" ht="28.5" customHeight="1">
      <c r="A7" s="15"/>
      <c r="B7" s="19"/>
      <c r="C7" s="41" t="s">
        <v>117</v>
      </c>
      <c r="D7" s="239">
        <v>0</v>
      </c>
      <c r="E7" s="240">
        <v>0</v>
      </c>
      <c r="F7" s="42">
        <f t="shared" si="0"/>
        <v>0</v>
      </c>
      <c r="G7" s="91"/>
      <c r="H7" s="92"/>
      <c r="I7" s="92"/>
      <c r="J7" s="92"/>
      <c r="K7" s="92"/>
      <c r="L7" s="92"/>
      <c r="M7" s="57"/>
    </row>
    <row r="8" spans="1:15" ht="28.5" customHeight="1">
      <c r="A8" s="150" t="s">
        <v>5</v>
      </c>
      <c r="B8" s="134" t="s">
        <v>5</v>
      </c>
      <c r="C8" s="134"/>
      <c r="D8" s="241">
        <v>100000</v>
      </c>
      <c r="E8" s="241">
        <v>100000</v>
      </c>
      <c r="F8" s="242">
        <f t="shared" si="0"/>
        <v>0</v>
      </c>
      <c r="G8" s="175"/>
      <c r="H8" s="176"/>
      <c r="I8" s="176"/>
      <c r="J8" s="176"/>
      <c r="K8" s="176"/>
      <c r="L8" s="176"/>
      <c r="M8" s="177">
        <v>100000000</v>
      </c>
    </row>
    <row r="9" spans="1:15" ht="28.5" customHeight="1">
      <c r="A9" s="17"/>
      <c r="B9" s="18"/>
      <c r="C9" s="41" t="s">
        <v>37</v>
      </c>
      <c r="D9" s="240">
        <v>100000</v>
      </c>
      <c r="E9" s="240">
        <v>100000</v>
      </c>
      <c r="F9" s="42">
        <f>SUM(E9-D9)</f>
        <v>0</v>
      </c>
      <c r="G9" s="95" t="s">
        <v>190</v>
      </c>
      <c r="H9" s="96">
        <v>100000000</v>
      </c>
      <c r="I9" s="96" t="s">
        <v>187</v>
      </c>
      <c r="J9" s="96">
        <v>10</v>
      </c>
      <c r="K9" s="96" t="s">
        <v>218</v>
      </c>
      <c r="L9" s="96" t="s">
        <v>189</v>
      </c>
      <c r="M9" s="97">
        <f>SUM(H9*J9)</f>
        <v>1000000000</v>
      </c>
    </row>
    <row r="10" spans="1:15" ht="28.5" customHeight="1">
      <c r="A10" s="150" t="s">
        <v>38</v>
      </c>
      <c r="B10" s="134" t="s">
        <v>39</v>
      </c>
      <c r="C10" s="134"/>
      <c r="D10" s="241">
        <v>50700</v>
      </c>
      <c r="E10" s="241">
        <v>73166</v>
      </c>
      <c r="F10" s="214">
        <f>SUM(F11,F15)</f>
        <v>22466</v>
      </c>
      <c r="G10" s="175"/>
      <c r="H10" s="176"/>
      <c r="I10" s="176"/>
      <c r="J10" s="176"/>
      <c r="K10" s="176"/>
      <c r="L10" s="176"/>
      <c r="M10" s="177">
        <f>SUM(M11,M15)</f>
        <v>73166000</v>
      </c>
    </row>
    <row r="11" spans="1:15" ht="28.5" customHeight="1">
      <c r="A11" s="17"/>
      <c r="B11" s="18"/>
      <c r="C11" s="19" t="s">
        <v>40</v>
      </c>
      <c r="D11" s="103">
        <v>48400</v>
      </c>
      <c r="E11" s="89">
        <v>70366</v>
      </c>
      <c r="F11" s="21">
        <f>SUM(E11-D11)</f>
        <v>21966</v>
      </c>
      <c r="G11" s="95"/>
      <c r="H11" s="96"/>
      <c r="I11" s="96"/>
      <c r="J11" s="96"/>
      <c r="K11" s="96"/>
      <c r="L11" s="96"/>
      <c r="M11" s="97">
        <f>SUM(M12:M14)</f>
        <v>70366000</v>
      </c>
    </row>
    <row r="12" spans="1:15" ht="18" customHeight="1">
      <c r="A12" s="17"/>
      <c r="B12" s="18"/>
      <c r="C12" s="18"/>
      <c r="E12" s="93"/>
      <c r="F12" s="236"/>
      <c r="G12" s="104" t="s">
        <v>145</v>
      </c>
      <c r="H12" s="99">
        <v>2500000</v>
      </c>
      <c r="I12" s="99" t="s">
        <v>108</v>
      </c>
      <c r="J12" s="99">
        <v>12</v>
      </c>
      <c r="K12" s="99" t="s">
        <v>147</v>
      </c>
      <c r="L12" s="99" t="s">
        <v>110</v>
      </c>
      <c r="M12" s="102">
        <f>H12*J12</f>
        <v>30000000</v>
      </c>
    </row>
    <row r="13" spans="1:15" ht="18" customHeight="1">
      <c r="A13" s="17"/>
      <c r="B13" s="18"/>
      <c r="C13" s="18"/>
      <c r="E13" s="93"/>
      <c r="F13" s="236"/>
      <c r="G13" s="104" t="s">
        <v>146</v>
      </c>
      <c r="H13" s="99">
        <v>500000</v>
      </c>
      <c r="I13" s="99" t="s">
        <v>108</v>
      </c>
      <c r="J13" s="99">
        <v>12</v>
      </c>
      <c r="K13" s="99" t="s">
        <v>112</v>
      </c>
      <c r="L13" s="99" t="s">
        <v>110</v>
      </c>
      <c r="M13" s="102">
        <f t="shared" ref="M13" si="1">H13*J13</f>
        <v>6000000</v>
      </c>
    </row>
    <row r="14" spans="1:15" ht="18" customHeight="1">
      <c r="A14" s="17"/>
      <c r="B14" s="18"/>
      <c r="C14" s="18"/>
      <c r="E14" s="93"/>
      <c r="F14" s="236"/>
      <c r="G14" s="282" t="s">
        <v>151</v>
      </c>
      <c r="H14" s="283">
        <v>35366000</v>
      </c>
      <c r="I14" s="283" t="s">
        <v>108</v>
      </c>
      <c r="J14" s="283">
        <v>1</v>
      </c>
      <c r="K14" s="283" t="s">
        <v>111</v>
      </c>
      <c r="L14" s="283" t="s">
        <v>110</v>
      </c>
      <c r="M14" s="284">
        <v>34366000</v>
      </c>
    </row>
    <row r="15" spans="1:15" ht="28.5" customHeight="1">
      <c r="A15" s="17"/>
      <c r="B15" s="18"/>
      <c r="C15" s="19" t="s">
        <v>41</v>
      </c>
      <c r="D15" s="89">
        <v>2300</v>
      </c>
      <c r="E15" s="89">
        <v>2800</v>
      </c>
      <c r="F15" s="21">
        <f>SUM(E15-D15)</f>
        <v>500</v>
      </c>
      <c r="G15" s="95"/>
      <c r="H15" s="96"/>
      <c r="I15" s="96"/>
      <c r="J15" s="96"/>
      <c r="K15" s="96"/>
      <c r="L15" s="96"/>
      <c r="M15" s="97">
        <f>M16</f>
        <v>2800000</v>
      </c>
    </row>
    <row r="16" spans="1:15" ht="18.75" customHeight="1">
      <c r="A16" s="17"/>
      <c r="B16" s="18"/>
      <c r="C16" s="18"/>
      <c r="E16" s="101"/>
      <c r="F16" s="133"/>
      <c r="G16" s="282" t="s">
        <v>97</v>
      </c>
      <c r="H16" s="283">
        <v>2800000</v>
      </c>
      <c r="I16" s="283" t="s">
        <v>66</v>
      </c>
      <c r="J16" s="283">
        <v>1</v>
      </c>
      <c r="K16" s="283" t="s">
        <v>105</v>
      </c>
      <c r="L16" s="283" t="s">
        <v>65</v>
      </c>
      <c r="M16" s="284">
        <f t="shared" ref="M16" si="2">H16*J16</f>
        <v>2800000</v>
      </c>
    </row>
    <row r="17" spans="1:13" ht="28.5" customHeight="1">
      <c r="A17" s="150" t="s">
        <v>11</v>
      </c>
      <c r="B17" s="134" t="s">
        <v>11</v>
      </c>
      <c r="C17" s="134"/>
      <c r="D17" s="215">
        <v>22404</v>
      </c>
      <c r="E17" s="215">
        <v>16009</v>
      </c>
      <c r="F17" s="216">
        <f>SUM(E17-D17)</f>
        <v>-6395</v>
      </c>
      <c r="G17" s="175"/>
      <c r="H17" s="176"/>
      <c r="I17" s="176"/>
      <c r="J17" s="176"/>
      <c r="K17" s="176"/>
      <c r="L17" s="176"/>
      <c r="M17" s="177">
        <f>SUM(M18)</f>
        <v>16009038</v>
      </c>
    </row>
    <row r="18" spans="1:13" ht="28.5" customHeight="1">
      <c r="A18" s="15"/>
      <c r="B18" s="19"/>
      <c r="C18" s="316" t="s">
        <v>164</v>
      </c>
      <c r="D18" s="217">
        <v>22404</v>
      </c>
      <c r="E18" s="217">
        <v>16009</v>
      </c>
      <c r="F18" s="218">
        <f>SUM(E18-D18)</f>
        <v>-6395</v>
      </c>
      <c r="G18" s="95"/>
      <c r="H18" s="96"/>
      <c r="I18" s="96"/>
      <c r="J18" s="96"/>
      <c r="K18" s="96"/>
      <c r="L18" s="96"/>
      <c r="M18" s="97">
        <f>SUM(M20:M24)</f>
        <v>16009038</v>
      </c>
    </row>
    <row r="19" spans="1:13" ht="16.5" customHeight="1">
      <c r="A19" s="17"/>
      <c r="B19" s="195"/>
      <c r="C19" s="309"/>
      <c r="D19" s="219"/>
      <c r="E19" s="219"/>
      <c r="F19" s="220"/>
      <c r="G19" s="98"/>
      <c r="H19" s="99"/>
      <c r="I19" s="99"/>
      <c r="J19" s="99"/>
      <c r="K19" s="99"/>
      <c r="L19" s="99"/>
      <c r="M19" s="100"/>
    </row>
    <row r="20" spans="1:13" ht="27" customHeight="1">
      <c r="A20" s="17"/>
      <c r="B20" s="18"/>
      <c r="C20" s="309"/>
      <c r="D20" s="219"/>
      <c r="E20" s="219"/>
      <c r="F20" s="220"/>
      <c r="G20" s="98" t="s">
        <v>158</v>
      </c>
      <c r="H20" s="99">
        <v>10014366</v>
      </c>
      <c r="I20" s="99" t="s">
        <v>148</v>
      </c>
      <c r="J20" s="99">
        <v>1</v>
      </c>
      <c r="K20" s="99" t="s">
        <v>149</v>
      </c>
      <c r="L20" s="99" t="s">
        <v>150</v>
      </c>
      <c r="M20" s="100">
        <v>10014366</v>
      </c>
    </row>
    <row r="21" spans="1:13" ht="27" customHeight="1">
      <c r="A21" s="17"/>
      <c r="B21" s="195"/>
      <c r="C21" s="317"/>
      <c r="D21" s="221"/>
      <c r="E21" s="221"/>
      <c r="F21" s="222"/>
      <c r="G21" s="107" t="s">
        <v>159</v>
      </c>
      <c r="H21" s="108">
        <v>598741</v>
      </c>
      <c r="I21" s="108" t="s">
        <v>66</v>
      </c>
      <c r="J21" s="108">
        <v>1</v>
      </c>
      <c r="K21" s="108" t="s">
        <v>100</v>
      </c>
      <c r="L21" s="108" t="s">
        <v>90</v>
      </c>
      <c r="M21" s="201">
        <f>SUM(H21*J21)</f>
        <v>598741</v>
      </c>
    </row>
    <row r="22" spans="1:13" ht="18" customHeight="1">
      <c r="A22" s="17"/>
      <c r="B22" s="18"/>
      <c r="C22" s="309"/>
      <c r="D22" s="219"/>
      <c r="E22" s="219"/>
      <c r="F22" s="220"/>
      <c r="G22" s="98" t="s">
        <v>160</v>
      </c>
      <c r="H22" s="105">
        <v>3691375</v>
      </c>
      <c r="I22" s="105" t="s">
        <v>66</v>
      </c>
      <c r="J22" s="105">
        <v>1</v>
      </c>
      <c r="K22" s="105" t="s">
        <v>100</v>
      </c>
      <c r="L22" s="105" t="s">
        <v>90</v>
      </c>
      <c r="M22" s="100">
        <f t="shared" ref="M22" si="3">SUM(H22*J22)</f>
        <v>3691375</v>
      </c>
    </row>
    <row r="23" spans="1:13" ht="18" customHeight="1">
      <c r="A23" s="17"/>
      <c r="B23" s="18"/>
      <c r="C23" s="309"/>
      <c r="D23" s="219"/>
      <c r="E23" s="219"/>
      <c r="F23" s="220"/>
      <c r="G23" s="98" t="s">
        <v>161</v>
      </c>
      <c r="H23" s="105">
        <v>1022331</v>
      </c>
      <c r="I23" s="105" t="s">
        <v>66</v>
      </c>
      <c r="J23" s="105">
        <v>1</v>
      </c>
      <c r="K23" s="105" t="s">
        <v>100</v>
      </c>
      <c r="L23" s="105" t="s">
        <v>90</v>
      </c>
      <c r="M23" s="106">
        <f>H23*J23</f>
        <v>1022331</v>
      </c>
    </row>
    <row r="24" spans="1:13" ht="18" customHeight="1">
      <c r="A24" s="17"/>
      <c r="B24" s="18"/>
      <c r="C24" s="317"/>
      <c r="D24" s="219"/>
      <c r="E24" s="219"/>
      <c r="F24" s="220"/>
      <c r="G24" s="98" t="s">
        <v>162</v>
      </c>
      <c r="H24" s="105">
        <v>682225</v>
      </c>
      <c r="I24" s="105" t="s">
        <v>66</v>
      </c>
      <c r="J24" s="105">
        <v>1</v>
      </c>
      <c r="K24" s="105" t="s">
        <v>100</v>
      </c>
      <c r="L24" s="105" t="s">
        <v>90</v>
      </c>
      <c r="M24" s="106">
        <f>H24*J24</f>
        <v>682225</v>
      </c>
    </row>
    <row r="25" spans="1:13" ht="28.5" customHeight="1">
      <c r="A25" s="150" t="s">
        <v>12</v>
      </c>
      <c r="B25" s="134" t="s">
        <v>12</v>
      </c>
      <c r="C25" s="134"/>
      <c r="D25" s="174">
        <v>50</v>
      </c>
      <c r="E25" s="174">
        <v>50</v>
      </c>
      <c r="F25" s="214">
        <f>SUM(E25-D25)</f>
        <v>0</v>
      </c>
      <c r="G25" s="175"/>
      <c r="H25" s="176"/>
      <c r="I25" s="176"/>
      <c r="J25" s="176"/>
      <c r="K25" s="176"/>
      <c r="L25" s="176"/>
      <c r="M25" s="177">
        <f>SUM(M26:M27)</f>
        <v>50632</v>
      </c>
    </row>
    <row r="26" spans="1:13" ht="28.5" customHeight="1">
      <c r="A26" s="307"/>
      <c r="B26" s="309"/>
      <c r="C26" s="110" t="s">
        <v>42</v>
      </c>
      <c r="D26" s="16">
        <v>50</v>
      </c>
      <c r="E26" s="109">
        <v>50</v>
      </c>
      <c r="F26" s="21">
        <f>SUM(E26-D26)</f>
        <v>0</v>
      </c>
      <c r="G26" s="94"/>
      <c r="H26" s="111">
        <v>50632</v>
      </c>
      <c r="I26" s="111" t="s">
        <v>66</v>
      </c>
      <c r="J26" s="111">
        <v>1</v>
      </c>
      <c r="K26" s="111" t="s">
        <v>101</v>
      </c>
      <c r="L26" s="111" t="s">
        <v>90</v>
      </c>
      <c r="M26" s="112">
        <f>H26*J26</f>
        <v>50632</v>
      </c>
    </row>
    <row r="27" spans="1:13" ht="28.5" customHeight="1" thickBot="1">
      <c r="A27" s="308"/>
      <c r="B27" s="310"/>
      <c r="C27" s="81" t="s">
        <v>13</v>
      </c>
      <c r="D27" s="83">
        <v>0</v>
      </c>
      <c r="E27" s="83">
        <v>0</v>
      </c>
      <c r="F27" s="182">
        <f>SUM(E27-D27)</f>
        <v>0</v>
      </c>
      <c r="G27" s="113"/>
      <c r="H27" s="114"/>
      <c r="I27" s="114"/>
      <c r="J27" s="114"/>
      <c r="K27" s="114"/>
      <c r="L27" s="114"/>
      <c r="M27" s="115"/>
    </row>
    <row r="28" spans="1:13">
      <c r="D28" s="84"/>
      <c r="E28" s="84"/>
      <c r="F28" s="84"/>
      <c r="G28" s="84"/>
      <c r="H28" s="3"/>
      <c r="I28" s="3"/>
      <c r="J28" s="3"/>
      <c r="K28" s="3"/>
      <c r="L28" s="3"/>
      <c r="M28" s="116"/>
    </row>
    <row r="29" spans="1:13">
      <c r="D29" s="84"/>
      <c r="E29" s="84"/>
      <c r="F29" s="84"/>
      <c r="G29" s="84"/>
      <c r="H29" s="3"/>
      <c r="I29" s="3"/>
      <c r="J29" s="3"/>
      <c r="K29" s="3"/>
      <c r="L29" s="3"/>
      <c r="M29" s="116"/>
    </row>
    <row r="30" spans="1:13">
      <c r="D30" s="84"/>
      <c r="E30" s="84"/>
      <c r="F30" s="84"/>
      <c r="G30" s="84"/>
      <c r="H30" s="3"/>
      <c r="I30" s="3"/>
      <c r="J30" s="3"/>
      <c r="K30" s="3"/>
      <c r="L30" s="3"/>
      <c r="M30" s="116"/>
    </row>
    <row r="31" spans="1:13">
      <c r="D31" s="84"/>
      <c r="E31" s="84"/>
      <c r="F31" s="84"/>
      <c r="G31" s="84"/>
      <c r="H31" s="3"/>
      <c r="I31" s="3"/>
      <c r="J31" s="3"/>
      <c r="K31" s="3"/>
      <c r="L31" s="3"/>
      <c r="M31" s="116"/>
    </row>
    <row r="32" spans="1:13">
      <c r="D32" s="84"/>
      <c r="E32" s="84"/>
      <c r="F32" s="84"/>
      <c r="G32" s="84"/>
      <c r="H32" s="3"/>
      <c r="I32" s="3"/>
      <c r="J32" s="3"/>
      <c r="K32" s="3"/>
      <c r="L32" s="3"/>
      <c r="M32" s="116"/>
    </row>
    <row r="33" spans="4:13">
      <c r="D33" s="84"/>
      <c r="E33" s="84"/>
      <c r="F33" s="84"/>
      <c r="G33" s="84"/>
      <c r="H33" s="3"/>
      <c r="I33" s="3"/>
      <c r="J33" s="3"/>
      <c r="K33" s="3"/>
      <c r="L33" s="3"/>
      <c r="M33" s="116"/>
    </row>
    <row r="34" spans="4:13">
      <c r="D34" s="84"/>
      <c r="E34" s="84"/>
      <c r="F34" s="84"/>
      <c r="G34" s="84"/>
      <c r="H34" s="3"/>
      <c r="I34" s="3"/>
      <c r="J34" s="3"/>
      <c r="K34" s="3"/>
      <c r="L34" s="3"/>
      <c r="M34" s="116"/>
    </row>
    <row r="35" spans="4:13">
      <c r="D35" s="84"/>
      <c r="E35" s="84"/>
      <c r="F35" s="84"/>
      <c r="G35" s="84"/>
      <c r="H35" s="3"/>
      <c r="I35" s="3"/>
      <c r="J35" s="3"/>
      <c r="K35" s="3"/>
      <c r="L35" s="3"/>
      <c r="M35" s="116"/>
    </row>
    <row r="36" spans="4:13">
      <c r="D36" s="84"/>
      <c r="E36" s="84"/>
      <c r="F36" s="84"/>
      <c r="G36" s="84"/>
      <c r="H36" s="3"/>
      <c r="I36" s="3"/>
      <c r="J36" s="3"/>
      <c r="K36" s="3"/>
      <c r="L36" s="3"/>
      <c r="M36" s="116"/>
    </row>
    <row r="37" spans="4:13">
      <c r="D37" s="84"/>
      <c r="E37" s="84"/>
      <c r="F37" s="84"/>
      <c r="G37" s="84"/>
      <c r="H37" s="3"/>
      <c r="I37" s="3"/>
      <c r="J37" s="3"/>
      <c r="K37" s="3"/>
      <c r="L37" s="3"/>
      <c r="M37" s="116"/>
    </row>
    <row r="38" spans="4:13">
      <c r="D38" s="84"/>
      <c r="E38" s="84"/>
      <c r="F38" s="84"/>
      <c r="G38" s="84"/>
      <c r="H38" s="3"/>
      <c r="I38" s="3"/>
      <c r="J38" s="3"/>
      <c r="K38" s="3"/>
      <c r="L38" s="3"/>
      <c r="M38" s="116"/>
    </row>
    <row r="39" spans="4:13">
      <c r="D39" s="84"/>
      <c r="E39" s="84"/>
      <c r="F39" s="84"/>
      <c r="G39" s="84"/>
      <c r="H39" s="3"/>
      <c r="I39" s="3"/>
      <c r="J39" s="3"/>
      <c r="K39" s="3"/>
      <c r="L39" s="3"/>
      <c r="M39" s="116"/>
    </row>
    <row r="40" spans="4:13">
      <c r="D40" s="84"/>
      <c r="E40" s="84"/>
      <c r="F40" s="84"/>
      <c r="G40" s="84"/>
      <c r="H40" s="3"/>
      <c r="I40" s="3"/>
      <c r="J40" s="3"/>
      <c r="K40" s="3"/>
      <c r="L40" s="3"/>
      <c r="M40" s="116"/>
    </row>
    <row r="41" spans="4:13">
      <c r="D41" s="84"/>
      <c r="E41" s="84"/>
      <c r="F41" s="84"/>
      <c r="G41" s="84"/>
      <c r="H41" s="3"/>
      <c r="I41" s="3"/>
      <c r="J41" s="3"/>
      <c r="K41" s="3"/>
      <c r="L41" s="3"/>
      <c r="M41" s="116"/>
    </row>
    <row r="42" spans="4:13">
      <c r="D42" s="84"/>
      <c r="E42" s="84"/>
      <c r="F42" s="84"/>
      <c r="G42" s="84"/>
      <c r="H42" s="3"/>
      <c r="I42" s="3"/>
      <c r="J42" s="3"/>
      <c r="K42" s="3"/>
      <c r="L42" s="3"/>
      <c r="M42" s="116"/>
    </row>
    <row r="43" spans="4:13">
      <c r="D43" s="84"/>
      <c r="E43" s="84"/>
      <c r="F43" s="84"/>
      <c r="G43" s="84"/>
      <c r="H43" s="3"/>
      <c r="I43" s="3"/>
      <c r="J43" s="3"/>
      <c r="K43" s="3"/>
      <c r="L43" s="3"/>
      <c r="M43" s="116"/>
    </row>
    <row r="44" spans="4:13">
      <c r="D44" s="84"/>
      <c r="E44" s="84"/>
      <c r="F44" s="84"/>
      <c r="G44" s="84"/>
      <c r="H44" s="3"/>
      <c r="I44" s="3"/>
      <c r="J44" s="3"/>
      <c r="K44" s="3"/>
      <c r="L44" s="3"/>
      <c r="M44" s="116"/>
    </row>
    <row r="45" spans="4:13">
      <c r="D45" s="84"/>
      <c r="E45" s="84"/>
      <c r="F45" s="84"/>
      <c r="G45" s="84"/>
      <c r="H45" s="3"/>
      <c r="I45" s="3"/>
      <c r="J45" s="3"/>
      <c r="K45" s="3"/>
      <c r="L45" s="3"/>
      <c r="M45" s="116"/>
    </row>
    <row r="46" spans="4:13">
      <c r="D46" s="84"/>
      <c r="E46" s="84"/>
      <c r="F46" s="84"/>
      <c r="G46" s="84"/>
      <c r="H46" s="117"/>
      <c r="I46" s="117"/>
      <c r="J46" s="117"/>
      <c r="K46" s="117"/>
      <c r="L46" s="84"/>
      <c r="M46" s="85"/>
    </row>
    <row r="47" spans="4:13">
      <c r="D47" s="84"/>
      <c r="E47" s="84"/>
      <c r="F47" s="84"/>
      <c r="G47" s="84"/>
      <c r="H47" s="117"/>
      <c r="I47" s="117"/>
      <c r="J47" s="117"/>
      <c r="K47" s="117"/>
      <c r="L47" s="84"/>
      <c r="M47" s="85"/>
    </row>
    <row r="48" spans="4:13">
      <c r="D48" s="84"/>
      <c r="E48" s="84"/>
      <c r="F48" s="84"/>
      <c r="G48" s="84"/>
      <c r="H48" s="117"/>
      <c r="I48" s="117"/>
      <c r="J48" s="117"/>
      <c r="K48" s="117"/>
      <c r="L48" s="84"/>
      <c r="M48" s="85"/>
    </row>
    <row r="49" spans="4:13">
      <c r="D49" s="84"/>
      <c r="E49" s="84"/>
      <c r="F49" s="84"/>
      <c r="G49" s="84"/>
      <c r="H49" s="117"/>
      <c r="I49" s="117"/>
      <c r="J49" s="117"/>
      <c r="K49" s="117"/>
      <c r="L49" s="84"/>
      <c r="M49" s="85"/>
    </row>
    <row r="50" spans="4:13">
      <c r="D50" s="84"/>
      <c r="E50" s="84"/>
      <c r="F50" s="84"/>
      <c r="G50" s="84"/>
      <c r="H50" s="117"/>
      <c r="I50" s="117"/>
      <c r="J50" s="117"/>
      <c r="K50" s="117"/>
      <c r="L50" s="84"/>
      <c r="M50" s="85"/>
    </row>
    <row r="51" spans="4:13">
      <c r="D51" s="84"/>
      <c r="E51" s="84"/>
      <c r="F51" s="84"/>
      <c r="G51" s="84"/>
      <c r="H51" s="117"/>
      <c r="I51" s="117"/>
      <c r="J51" s="117"/>
      <c r="K51" s="117"/>
      <c r="L51" s="84"/>
      <c r="M51" s="85"/>
    </row>
    <row r="52" spans="4:13">
      <c r="D52" s="84"/>
      <c r="E52" s="84"/>
      <c r="F52" s="84"/>
      <c r="G52" s="84"/>
      <c r="H52" s="117"/>
      <c r="I52" s="117"/>
      <c r="J52" s="117"/>
      <c r="K52" s="117"/>
      <c r="L52" s="84"/>
      <c r="M52" s="85"/>
    </row>
    <row r="53" spans="4:13">
      <c r="D53" s="84"/>
      <c r="E53" s="84"/>
      <c r="F53" s="84"/>
      <c r="G53" s="84"/>
      <c r="H53" s="117"/>
      <c r="I53" s="117"/>
      <c r="J53" s="117"/>
      <c r="K53" s="117"/>
      <c r="L53" s="84"/>
      <c r="M53" s="85"/>
    </row>
    <row r="54" spans="4:13">
      <c r="D54" s="84"/>
      <c r="E54" s="84"/>
      <c r="F54" s="84"/>
      <c r="G54" s="84"/>
      <c r="H54" s="117"/>
      <c r="I54" s="117"/>
      <c r="J54" s="117"/>
      <c r="K54" s="117"/>
      <c r="L54" s="84"/>
      <c r="M54" s="85"/>
    </row>
    <row r="55" spans="4:13">
      <c r="D55" s="84"/>
      <c r="E55" s="84"/>
      <c r="F55" s="84"/>
      <c r="G55" s="84"/>
      <c r="H55" s="117"/>
      <c r="I55" s="117"/>
      <c r="J55" s="117"/>
      <c r="K55" s="117"/>
      <c r="L55" s="84"/>
      <c r="M55" s="85"/>
    </row>
    <row r="56" spans="4:13">
      <c r="D56" s="84"/>
      <c r="E56" s="84"/>
      <c r="F56" s="84"/>
      <c r="G56" s="84"/>
      <c r="H56" s="117"/>
      <c r="I56" s="117"/>
      <c r="J56" s="117"/>
      <c r="K56" s="117"/>
      <c r="L56" s="84"/>
      <c r="M56" s="85"/>
    </row>
    <row r="57" spans="4:13">
      <c r="D57" s="84"/>
      <c r="E57" s="84"/>
      <c r="F57" s="84"/>
      <c r="G57" s="84"/>
      <c r="H57" s="117"/>
      <c r="I57" s="117"/>
      <c r="J57" s="117"/>
      <c r="K57" s="117"/>
      <c r="L57" s="84"/>
      <c r="M57" s="85"/>
    </row>
    <row r="58" spans="4:13">
      <c r="D58" s="84"/>
      <c r="E58" s="84"/>
      <c r="F58" s="84"/>
      <c r="G58" s="84"/>
      <c r="H58" s="117"/>
      <c r="I58" s="117"/>
      <c r="J58" s="117"/>
      <c r="K58" s="117"/>
      <c r="L58" s="84"/>
      <c r="M58" s="85"/>
    </row>
    <row r="59" spans="4:13">
      <c r="D59" s="84"/>
      <c r="E59" s="84"/>
      <c r="F59" s="84"/>
      <c r="G59" s="84"/>
      <c r="H59" s="117"/>
      <c r="I59" s="117"/>
      <c r="J59" s="117"/>
      <c r="K59" s="117"/>
      <c r="L59" s="84"/>
      <c r="M59" s="85"/>
    </row>
    <row r="60" spans="4:13">
      <c r="D60" s="84"/>
      <c r="E60" s="84"/>
      <c r="F60" s="84"/>
      <c r="G60" s="84"/>
      <c r="H60" s="117"/>
      <c r="I60" s="117"/>
      <c r="J60" s="117"/>
      <c r="K60" s="117"/>
      <c r="L60" s="84"/>
      <c r="M60" s="85"/>
    </row>
    <row r="61" spans="4:13">
      <c r="D61" s="84"/>
      <c r="E61" s="84"/>
      <c r="F61" s="84"/>
      <c r="G61" s="84"/>
      <c r="H61" s="117"/>
      <c r="I61" s="117"/>
      <c r="J61" s="117"/>
      <c r="K61" s="117"/>
      <c r="L61" s="84"/>
      <c r="M61" s="85"/>
    </row>
    <row r="62" spans="4:13">
      <c r="D62" s="84"/>
      <c r="E62" s="84"/>
      <c r="F62" s="84"/>
      <c r="G62" s="84"/>
      <c r="H62" s="117"/>
      <c r="I62" s="117"/>
      <c r="J62" s="117"/>
      <c r="K62" s="117"/>
      <c r="L62" s="84"/>
      <c r="M62" s="85"/>
    </row>
    <row r="63" spans="4:13">
      <c r="D63" s="84"/>
      <c r="E63" s="84"/>
      <c r="F63" s="84"/>
      <c r="G63" s="84"/>
      <c r="H63" s="117"/>
      <c r="I63" s="117"/>
      <c r="J63" s="117"/>
      <c r="K63" s="117"/>
      <c r="L63" s="84"/>
      <c r="M63" s="85"/>
    </row>
    <row r="64" spans="4:13">
      <c r="D64" s="84"/>
      <c r="E64" s="84"/>
      <c r="F64" s="84"/>
      <c r="G64" s="84"/>
      <c r="H64" s="117"/>
      <c r="I64" s="117"/>
      <c r="J64" s="117"/>
      <c r="K64" s="117"/>
      <c r="L64" s="84"/>
      <c r="M64" s="85"/>
    </row>
    <row r="65" spans="4:13">
      <c r="D65" s="84"/>
      <c r="E65" s="84"/>
      <c r="F65" s="84"/>
      <c r="G65" s="84"/>
      <c r="H65" s="117"/>
      <c r="I65" s="117"/>
      <c r="J65" s="117"/>
      <c r="K65" s="117"/>
      <c r="L65" s="84"/>
      <c r="M65" s="85"/>
    </row>
    <row r="66" spans="4:13">
      <c r="D66" s="84"/>
      <c r="E66" s="84"/>
      <c r="F66" s="84"/>
      <c r="G66" s="84"/>
      <c r="H66" s="117"/>
      <c r="I66" s="117"/>
      <c r="J66" s="117"/>
      <c r="K66" s="117"/>
      <c r="L66" s="84"/>
      <c r="M66" s="85"/>
    </row>
    <row r="67" spans="4:13">
      <c r="D67" s="84"/>
      <c r="E67" s="84"/>
      <c r="F67" s="84"/>
      <c r="G67" s="84"/>
      <c r="H67" s="117"/>
      <c r="I67" s="117"/>
      <c r="J67" s="117"/>
      <c r="K67" s="117"/>
      <c r="L67" s="84"/>
      <c r="M67" s="85"/>
    </row>
    <row r="68" spans="4:13">
      <c r="D68" s="84"/>
      <c r="E68" s="84"/>
      <c r="F68" s="84"/>
      <c r="G68" s="84"/>
      <c r="H68" s="117"/>
      <c r="I68" s="117"/>
      <c r="J68" s="117"/>
      <c r="K68" s="117"/>
      <c r="L68" s="84"/>
      <c r="M68" s="85"/>
    </row>
    <row r="69" spans="4:13">
      <c r="D69" s="84"/>
      <c r="E69" s="84"/>
      <c r="F69" s="84"/>
      <c r="G69" s="84"/>
      <c r="H69" s="117"/>
      <c r="I69" s="117"/>
      <c r="J69" s="117"/>
      <c r="K69" s="117"/>
      <c r="L69" s="84"/>
      <c r="M69" s="85"/>
    </row>
    <row r="70" spans="4:13">
      <c r="D70" s="84"/>
      <c r="E70" s="84"/>
      <c r="F70" s="84"/>
      <c r="G70" s="84"/>
      <c r="H70" s="117"/>
      <c r="I70" s="117"/>
      <c r="J70" s="117"/>
      <c r="K70" s="117"/>
      <c r="L70" s="84"/>
      <c r="M70" s="85"/>
    </row>
    <row r="71" spans="4:13">
      <c r="D71" s="84"/>
      <c r="E71" s="84"/>
      <c r="F71" s="84"/>
      <c r="G71" s="84"/>
      <c r="H71" s="117"/>
      <c r="I71" s="117"/>
      <c r="J71" s="117"/>
      <c r="K71" s="117"/>
      <c r="L71" s="84"/>
      <c r="M71" s="85"/>
    </row>
    <row r="72" spans="4:13">
      <c r="D72" s="84"/>
      <c r="E72" s="84"/>
      <c r="F72" s="84"/>
      <c r="G72" s="84"/>
      <c r="H72" s="117"/>
      <c r="I72" s="117"/>
      <c r="J72" s="117"/>
      <c r="K72" s="117"/>
      <c r="L72" s="84"/>
      <c r="M72" s="85"/>
    </row>
    <row r="73" spans="4:13">
      <c r="D73" s="84"/>
      <c r="E73" s="84"/>
      <c r="F73" s="84"/>
      <c r="G73" s="84"/>
      <c r="H73" s="117"/>
      <c r="I73" s="117"/>
      <c r="J73" s="117"/>
      <c r="K73" s="117"/>
      <c r="L73" s="84"/>
      <c r="M73" s="85"/>
    </row>
    <row r="74" spans="4:13">
      <c r="D74" s="84"/>
      <c r="E74" s="84"/>
      <c r="F74" s="84"/>
      <c r="G74" s="84"/>
      <c r="H74" s="117"/>
      <c r="I74" s="117"/>
      <c r="J74" s="117"/>
      <c r="K74" s="117"/>
      <c r="L74" s="84"/>
      <c r="M74" s="85"/>
    </row>
    <row r="75" spans="4:13">
      <c r="D75" s="84"/>
      <c r="E75" s="84"/>
      <c r="F75" s="84"/>
      <c r="G75" s="84"/>
      <c r="H75" s="117"/>
      <c r="I75" s="117"/>
      <c r="J75" s="117"/>
      <c r="K75" s="117"/>
      <c r="L75" s="84"/>
      <c r="M75" s="85"/>
    </row>
    <row r="76" spans="4:13">
      <c r="D76" s="84"/>
      <c r="E76" s="84"/>
      <c r="F76" s="84"/>
      <c r="G76" s="84"/>
      <c r="H76" s="117"/>
      <c r="I76" s="117"/>
      <c r="J76" s="117"/>
      <c r="K76" s="117"/>
      <c r="L76" s="84"/>
      <c r="M76" s="85"/>
    </row>
    <row r="77" spans="4:13">
      <c r="D77" s="84"/>
      <c r="E77" s="84"/>
      <c r="F77" s="84"/>
      <c r="G77" s="84"/>
      <c r="H77" s="117"/>
      <c r="I77" s="117"/>
      <c r="J77" s="117"/>
      <c r="K77" s="117"/>
      <c r="L77" s="84"/>
      <c r="M77" s="85"/>
    </row>
    <row r="78" spans="4:13">
      <c r="D78" s="84"/>
      <c r="E78" s="84"/>
      <c r="F78" s="84"/>
      <c r="G78" s="84"/>
      <c r="H78" s="117"/>
      <c r="I78" s="117"/>
      <c r="J78" s="117"/>
      <c r="K78" s="117"/>
      <c r="L78" s="84"/>
      <c r="M78" s="85"/>
    </row>
    <row r="79" spans="4:13">
      <c r="D79" s="84"/>
      <c r="E79" s="84"/>
      <c r="F79" s="84"/>
      <c r="G79" s="84"/>
      <c r="H79" s="117"/>
      <c r="I79" s="117"/>
      <c r="J79" s="117"/>
      <c r="K79" s="117"/>
      <c r="L79" s="84"/>
      <c r="M79" s="85"/>
    </row>
    <row r="80" spans="4:13">
      <c r="D80" s="84"/>
      <c r="E80" s="84"/>
      <c r="F80" s="84"/>
      <c r="G80" s="84"/>
      <c r="H80" s="117"/>
      <c r="I80" s="117"/>
      <c r="J80" s="117"/>
      <c r="K80" s="117"/>
      <c r="L80" s="84"/>
      <c r="M80" s="85"/>
    </row>
    <row r="81" spans="4:13">
      <c r="D81" s="84"/>
      <c r="E81" s="84"/>
      <c r="F81" s="84"/>
      <c r="G81" s="84"/>
      <c r="H81" s="117"/>
      <c r="I81" s="117"/>
      <c r="J81" s="117"/>
      <c r="K81" s="117"/>
      <c r="L81" s="84"/>
      <c r="M81" s="85"/>
    </row>
    <row r="82" spans="4:13">
      <c r="D82" s="84"/>
      <c r="E82" s="84"/>
      <c r="F82" s="84"/>
      <c r="G82" s="84"/>
      <c r="H82" s="117"/>
      <c r="I82" s="117"/>
      <c r="J82" s="117"/>
      <c r="K82" s="117"/>
      <c r="L82" s="84"/>
      <c r="M82" s="85"/>
    </row>
    <row r="83" spans="4:13">
      <c r="D83" s="84"/>
      <c r="E83" s="84"/>
      <c r="F83" s="84"/>
      <c r="G83" s="84"/>
      <c r="H83" s="117"/>
      <c r="I83" s="117"/>
      <c r="J83" s="117"/>
      <c r="K83" s="117"/>
      <c r="L83" s="84"/>
      <c r="M83" s="85"/>
    </row>
    <row r="84" spans="4:13">
      <c r="D84" s="84"/>
      <c r="E84" s="84"/>
      <c r="F84" s="84"/>
      <c r="G84" s="84"/>
      <c r="H84" s="117"/>
      <c r="I84" s="117"/>
      <c r="J84" s="117"/>
      <c r="K84" s="117"/>
      <c r="L84" s="84"/>
      <c r="M84" s="85"/>
    </row>
    <row r="85" spans="4:13">
      <c r="D85" s="84"/>
      <c r="E85" s="84"/>
      <c r="F85" s="84"/>
      <c r="G85" s="84"/>
      <c r="H85" s="117"/>
      <c r="I85" s="117"/>
      <c r="J85" s="117"/>
      <c r="K85" s="117"/>
      <c r="L85" s="84"/>
      <c r="M85" s="85"/>
    </row>
    <row r="86" spans="4:13">
      <c r="D86" s="84"/>
      <c r="E86" s="84"/>
      <c r="F86" s="84"/>
      <c r="G86" s="84"/>
      <c r="H86" s="117"/>
      <c r="I86" s="117"/>
      <c r="J86" s="117"/>
      <c r="K86" s="117"/>
      <c r="L86" s="84"/>
      <c r="M86" s="85"/>
    </row>
    <row r="87" spans="4:13">
      <c r="D87" s="84"/>
      <c r="E87" s="84"/>
      <c r="F87" s="84"/>
      <c r="G87" s="84"/>
      <c r="H87" s="117"/>
      <c r="I87" s="117"/>
      <c r="J87" s="117"/>
      <c r="K87" s="117"/>
      <c r="L87" s="84"/>
      <c r="M87" s="85"/>
    </row>
    <row r="88" spans="4:13">
      <c r="D88" s="84"/>
      <c r="E88" s="84"/>
      <c r="F88" s="84"/>
      <c r="G88" s="84"/>
      <c r="H88" s="117"/>
      <c r="I88" s="117"/>
      <c r="J88" s="117"/>
      <c r="K88" s="117"/>
      <c r="L88" s="84"/>
      <c r="M88" s="85"/>
    </row>
    <row r="89" spans="4:13">
      <c r="D89" s="84"/>
      <c r="E89" s="84"/>
      <c r="F89" s="84"/>
      <c r="G89" s="84"/>
      <c r="H89" s="117"/>
      <c r="I89" s="117"/>
      <c r="J89" s="117"/>
      <c r="K89" s="117"/>
      <c r="L89" s="84"/>
      <c r="M89" s="85"/>
    </row>
    <row r="90" spans="4:13">
      <c r="D90" s="84"/>
      <c r="E90" s="84"/>
      <c r="F90" s="84"/>
      <c r="G90" s="84"/>
      <c r="H90" s="117"/>
      <c r="I90" s="117"/>
      <c r="J90" s="117"/>
      <c r="K90" s="117"/>
      <c r="L90" s="84"/>
      <c r="M90" s="85"/>
    </row>
    <row r="91" spans="4:13">
      <c r="D91" s="84"/>
      <c r="E91" s="84"/>
      <c r="F91" s="84"/>
      <c r="G91" s="84"/>
      <c r="H91" s="117"/>
      <c r="I91" s="117"/>
      <c r="J91" s="117"/>
      <c r="K91" s="117"/>
      <c r="L91" s="84"/>
      <c r="M91" s="85"/>
    </row>
    <row r="92" spans="4:13">
      <c r="D92" s="84"/>
      <c r="E92" s="84"/>
      <c r="F92" s="84"/>
      <c r="G92" s="84"/>
      <c r="H92" s="117"/>
      <c r="I92" s="117"/>
      <c r="J92" s="117"/>
      <c r="K92" s="117"/>
      <c r="L92" s="84"/>
      <c r="M92" s="85"/>
    </row>
    <row r="93" spans="4:13">
      <c r="D93" s="84"/>
      <c r="E93" s="84"/>
      <c r="F93" s="84"/>
      <c r="G93" s="84"/>
      <c r="H93" s="117"/>
      <c r="I93" s="117"/>
      <c r="J93" s="117"/>
      <c r="K93" s="117"/>
      <c r="L93" s="84"/>
      <c r="M93" s="85"/>
    </row>
    <row r="94" spans="4:13">
      <c r="D94" s="84"/>
      <c r="E94" s="84"/>
      <c r="F94" s="84"/>
      <c r="G94" s="84"/>
      <c r="H94" s="117"/>
      <c r="I94" s="117"/>
      <c r="J94" s="117"/>
      <c r="K94" s="117"/>
      <c r="L94" s="84"/>
      <c r="M94" s="85"/>
    </row>
    <row r="95" spans="4:13">
      <c r="D95" s="84"/>
      <c r="E95" s="84"/>
      <c r="F95" s="84"/>
      <c r="G95" s="84"/>
      <c r="H95" s="117"/>
      <c r="I95" s="117"/>
      <c r="J95" s="117"/>
      <c r="K95" s="117"/>
      <c r="L95" s="84"/>
      <c r="M95" s="85"/>
    </row>
    <row r="96" spans="4:13">
      <c r="D96" s="84"/>
      <c r="E96" s="84"/>
      <c r="F96" s="84"/>
      <c r="G96" s="84"/>
      <c r="H96" s="117"/>
      <c r="I96" s="117"/>
      <c r="J96" s="117"/>
      <c r="K96" s="117"/>
      <c r="L96" s="84"/>
      <c r="M96" s="85"/>
    </row>
    <row r="97" spans="4:13">
      <c r="D97" s="84"/>
      <c r="E97" s="84"/>
      <c r="F97" s="84"/>
      <c r="G97" s="84"/>
      <c r="H97" s="117"/>
      <c r="I97" s="117"/>
      <c r="J97" s="117"/>
      <c r="K97" s="117"/>
      <c r="L97" s="84"/>
      <c r="M97" s="85"/>
    </row>
    <row r="98" spans="4:13">
      <c r="D98" s="84"/>
      <c r="E98" s="84"/>
      <c r="F98" s="84"/>
      <c r="G98" s="84"/>
      <c r="H98" s="117"/>
      <c r="I98" s="117"/>
      <c r="J98" s="117"/>
      <c r="K98" s="117"/>
      <c r="L98" s="84"/>
      <c r="M98" s="85"/>
    </row>
    <row r="99" spans="4:13">
      <c r="D99" s="84"/>
      <c r="E99" s="84"/>
      <c r="F99" s="84"/>
      <c r="G99" s="84"/>
      <c r="H99" s="117"/>
      <c r="I99" s="117"/>
      <c r="J99" s="117"/>
      <c r="K99" s="117"/>
      <c r="L99" s="84"/>
      <c r="M99" s="85"/>
    </row>
    <row r="100" spans="4:13">
      <c r="D100" s="84"/>
      <c r="E100" s="84"/>
      <c r="F100" s="84"/>
      <c r="G100" s="84"/>
      <c r="H100" s="117"/>
      <c r="I100" s="117"/>
      <c r="J100" s="117"/>
      <c r="K100" s="117"/>
      <c r="L100" s="84"/>
      <c r="M100" s="85"/>
    </row>
    <row r="101" spans="4:13">
      <c r="D101" s="84"/>
      <c r="E101" s="84"/>
      <c r="F101" s="84"/>
      <c r="G101" s="84"/>
      <c r="H101" s="117"/>
      <c r="I101" s="117"/>
      <c r="J101" s="117"/>
      <c r="K101" s="117"/>
      <c r="L101" s="84"/>
      <c r="M101" s="85"/>
    </row>
    <row r="102" spans="4:13">
      <c r="D102" s="84"/>
      <c r="E102" s="84"/>
      <c r="F102" s="84"/>
      <c r="G102" s="84"/>
      <c r="H102" s="117"/>
      <c r="I102" s="117"/>
      <c r="J102" s="117"/>
      <c r="K102" s="117"/>
      <c r="L102" s="84"/>
      <c r="M102" s="85"/>
    </row>
    <row r="103" spans="4:13">
      <c r="D103" s="84"/>
      <c r="E103" s="84"/>
      <c r="F103" s="84"/>
      <c r="G103" s="84"/>
      <c r="H103" s="117"/>
      <c r="I103" s="117"/>
      <c r="J103" s="117"/>
      <c r="K103" s="117"/>
      <c r="L103" s="84"/>
      <c r="M103" s="85"/>
    </row>
    <row r="104" spans="4:13">
      <c r="D104" s="84"/>
      <c r="E104" s="84"/>
      <c r="F104" s="84"/>
      <c r="G104" s="84"/>
      <c r="H104" s="117"/>
      <c r="I104" s="117"/>
      <c r="J104" s="117"/>
      <c r="K104" s="117"/>
      <c r="L104" s="84"/>
      <c r="M104" s="85"/>
    </row>
    <row r="105" spans="4:13">
      <c r="D105" s="84"/>
      <c r="E105" s="84"/>
      <c r="F105" s="84"/>
      <c r="G105" s="84"/>
      <c r="H105" s="117"/>
      <c r="I105" s="117"/>
      <c r="J105" s="117"/>
      <c r="K105" s="117"/>
      <c r="L105" s="84"/>
      <c r="M105" s="85"/>
    </row>
    <row r="106" spans="4:13">
      <c r="D106" s="84"/>
      <c r="E106" s="84"/>
      <c r="F106" s="84"/>
      <c r="G106" s="84"/>
      <c r="H106" s="117"/>
      <c r="I106" s="117"/>
      <c r="J106" s="117"/>
      <c r="K106" s="117"/>
      <c r="L106" s="84"/>
      <c r="M106" s="85"/>
    </row>
    <row r="107" spans="4:13">
      <c r="D107" s="84"/>
      <c r="E107" s="84"/>
      <c r="F107" s="84"/>
      <c r="G107" s="84"/>
      <c r="H107" s="117"/>
      <c r="I107" s="117"/>
      <c r="J107" s="117"/>
      <c r="K107" s="117"/>
      <c r="L107" s="84"/>
      <c r="M107" s="85"/>
    </row>
    <row r="108" spans="4:13">
      <c r="D108" s="84"/>
      <c r="E108" s="84"/>
      <c r="F108" s="84"/>
      <c r="G108" s="84"/>
      <c r="H108" s="117"/>
      <c r="I108" s="117"/>
      <c r="J108" s="117"/>
      <c r="K108" s="117"/>
      <c r="L108" s="84"/>
      <c r="M108" s="85"/>
    </row>
    <row r="109" spans="4:13">
      <c r="D109" s="84"/>
      <c r="E109" s="84"/>
      <c r="F109" s="84"/>
      <c r="G109" s="84"/>
      <c r="H109" s="117"/>
      <c r="I109" s="117"/>
      <c r="J109" s="117"/>
      <c r="K109" s="117"/>
      <c r="L109" s="84"/>
      <c r="M109" s="85"/>
    </row>
    <row r="110" spans="4:13">
      <c r="D110" s="84"/>
      <c r="E110" s="84"/>
      <c r="F110" s="84"/>
      <c r="G110" s="84"/>
      <c r="H110" s="117"/>
      <c r="I110" s="117"/>
      <c r="J110" s="117"/>
      <c r="K110" s="117"/>
      <c r="L110" s="84"/>
      <c r="M110" s="85"/>
    </row>
    <row r="111" spans="4:13">
      <c r="D111" s="84"/>
      <c r="E111" s="84"/>
      <c r="F111" s="84"/>
      <c r="G111" s="84"/>
      <c r="H111" s="117"/>
      <c r="I111" s="117"/>
      <c r="J111" s="117"/>
      <c r="K111" s="117"/>
      <c r="L111" s="84"/>
      <c r="M111" s="85"/>
    </row>
    <row r="112" spans="4:13">
      <c r="D112" s="84"/>
      <c r="E112" s="84"/>
      <c r="F112" s="84"/>
      <c r="G112" s="84"/>
      <c r="H112" s="117"/>
      <c r="I112" s="117"/>
      <c r="J112" s="117"/>
      <c r="K112" s="117"/>
      <c r="L112" s="84"/>
      <c r="M112" s="85"/>
    </row>
    <row r="113" spans="4:13">
      <c r="D113" s="84"/>
      <c r="E113" s="84"/>
      <c r="F113" s="84"/>
      <c r="G113" s="84"/>
      <c r="H113" s="117"/>
      <c r="I113" s="117"/>
      <c r="J113" s="117"/>
      <c r="K113" s="117"/>
      <c r="L113" s="84"/>
      <c r="M113" s="85"/>
    </row>
    <row r="114" spans="4:13">
      <c r="D114" s="84"/>
      <c r="E114" s="84"/>
      <c r="F114" s="84"/>
      <c r="G114" s="84"/>
      <c r="H114" s="117"/>
      <c r="I114" s="117"/>
      <c r="J114" s="117"/>
      <c r="K114" s="117"/>
      <c r="L114" s="84"/>
      <c r="M114" s="85"/>
    </row>
    <row r="115" spans="4:13">
      <c r="D115" s="84"/>
      <c r="E115" s="84"/>
      <c r="F115" s="84"/>
      <c r="G115" s="84"/>
      <c r="H115" s="117"/>
      <c r="I115" s="117"/>
      <c r="J115" s="117"/>
      <c r="K115" s="117"/>
      <c r="L115" s="84"/>
      <c r="M115" s="85"/>
    </row>
    <row r="116" spans="4:13">
      <c r="D116" s="84"/>
      <c r="E116" s="84"/>
      <c r="F116" s="84"/>
      <c r="G116" s="84"/>
      <c r="H116" s="117"/>
      <c r="I116" s="117"/>
      <c r="J116" s="117"/>
      <c r="K116" s="117"/>
      <c r="L116" s="84"/>
      <c r="M116" s="85"/>
    </row>
    <row r="117" spans="4:13">
      <c r="D117" s="84"/>
      <c r="E117" s="84"/>
      <c r="F117" s="84"/>
      <c r="G117" s="84"/>
      <c r="H117" s="117"/>
      <c r="I117" s="117"/>
      <c r="J117" s="117"/>
      <c r="K117" s="117"/>
      <c r="L117" s="84"/>
      <c r="M117" s="85"/>
    </row>
    <row r="118" spans="4:13">
      <c r="D118" s="84"/>
      <c r="E118" s="84"/>
      <c r="F118" s="84"/>
      <c r="G118" s="84"/>
      <c r="H118" s="117"/>
      <c r="I118" s="117"/>
      <c r="J118" s="117"/>
      <c r="K118" s="117"/>
      <c r="L118" s="84"/>
      <c r="M118" s="85"/>
    </row>
    <row r="119" spans="4:13">
      <c r="D119" s="84"/>
      <c r="E119" s="84"/>
      <c r="F119" s="84"/>
      <c r="G119" s="84"/>
      <c r="H119" s="117"/>
      <c r="I119" s="117"/>
      <c r="J119" s="117"/>
      <c r="K119" s="117"/>
      <c r="L119" s="84"/>
      <c r="M119" s="85"/>
    </row>
    <row r="120" spans="4:13">
      <c r="D120" s="84"/>
      <c r="E120" s="84"/>
      <c r="F120" s="84"/>
      <c r="G120" s="84"/>
      <c r="H120" s="117"/>
      <c r="I120" s="117"/>
      <c r="J120" s="117"/>
      <c r="K120" s="117"/>
      <c r="L120" s="84"/>
      <c r="M120" s="85"/>
    </row>
    <row r="121" spans="4:13">
      <c r="D121" s="84"/>
      <c r="E121" s="84"/>
      <c r="F121" s="84"/>
      <c r="G121" s="84"/>
      <c r="H121" s="117"/>
      <c r="I121" s="117"/>
      <c r="J121" s="117"/>
      <c r="K121" s="117"/>
      <c r="L121" s="84"/>
      <c r="M121" s="85"/>
    </row>
    <row r="122" spans="4:13">
      <c r="D122" s="84"/>
      <c r="E122" s="84"/>
      <c r="F122" s="84"/>
      <c r="G122" s="84"/>
      <c r="H122" s="117"/>
      <c r="I122" s="117"/>
      <c r="J122" s="117"/>
      <c r="K122" s="117"/>
      <c r="L122" s="84"/>
      <c r="M122" s="85"/>
    </row>
    <row r="123" spans="4:13">
      <c r="D123" s="84"/>
      <c r="E123" s="84"/>
      <c r="F123" s="84"/>
      <c r="G123" s="84"/>
      <c r="H123" s="117"/>
      <c r="I123" s="117"/>
      <c r="J123" s="117"/>
      <c r="K123" s="117"/>
      <c r="L123" s="84"/>
      <c r="M123" s="85"/>
    </row>
    <row r="124" spans="4:13">
      <c r="D124" s="84"/>
      <c r="E124" s="84"/>
      <c r="F124" s="84"/>
      <c r="G124" s="84"/>
      <c r="H124" s="117"/>
      <c r="I124" s="117"/>
      <c r="J124" s="117"/>
      <c r="K124" s="117"/>
      <c r="L124" s="84"/>
      <c r="M124" s="85"/>
    </row>
    <row r="125" spans="4:13">
      <c r="D125" s="84"/>
      <c r="E125" s="84"/>
      <c r="F125" s="84"/>
      <c r="G125" s="84"/>
      <c r="H125" s="117"/>
      <c r="I125" s="117"/>
      <c r="J125" s="117"/>
      <c r="K125" s="117"/>
      <c r="L125" s="84"/>
      <c r="M125" s="85"/>
    </row>
    <row r="126" spans="4:13">
      <c r="D126" s="84"/>
      <c r="E126" s="84"/>
      <c r="F126" s="84"/>
      <c r="G126" s="84"/>
      <c r="H126" s="117"/>
      <c r="I126" s="117"/>
      <c r="J126" s="117"/>
      <c r="K126" s="117"/>
      <c r="L126" s="84"/>
      <c r="M126" s="85"/>
    </row>
    <row r="127" spans="4:13">
      <c r="D127" s="84"/>
      <c r="E127" s="84"/>
      <c r="F127" s="84"/>
      <c r="G127" s="84"/>
      <c r="H127" s="117"/>
      <c r="I127" s="117"/>
      <c r="J127" s="117"/>
      <c r="K127" s="117"/>
      <c r="L127" s="84"/>
      <c r="M127" s="85"/>
    </row>
    <row r="128" spans="4:13">
      <c r="D128" s="84"/>
      <c r="E128" s="84"/>
      <c r="F128" s="84"/>
      <c r="G128" s="84"/>
      <c r="H128" s="117"/>
      <c r="I128" s="117"/>
      <c r="J128" s="117"/>
      <c r="K128" s="117"/>
      <c r="L128" s="84"/>
      <c r="M128" s="85"/>
    </row>
    <row r="129" spans="4:13">
      <c r="D129" s="84"/>
      <c r="E129" s="84"/>
      <c r="F129" s="84"/>
      <c r="G129" s="84"/>
      <c r="H129" s="117"/>
      <c r="I129" s="117"/>
      <c r="J129" s="117"/>
      <c r="K129" s="117"/>
      <c r="L129" s="84"/>
      <c r="M129" s="85"/>
    </row>
    <row r="130" spans="4:13">
      <c r="D130" s="84"/>
      <c r="E130" s="84"/>
      <c r="F130" s="84"/>
      <c r="G130" s="84"/>
      <c r="H130" s="117"/>
      <c r="I130" s="117"/>
      <c r="J130" s="117"/>
      <c r="K130" s="117"/>
      <c r="L130" s="84"/>
      <c r="M130" s="85"/>
    </row>
    <row r="131" spans="4:13">
      <c r="D131" s="84"/>
      <c r="E131" s="84"/>
      <c r="F131" s="84"/>
      <c r="G131" s="84"/>
      <c r="H131" s="117"/>
      <c r="I131" s="117"/>
      <c r="J131" s="117"/>
      <c r="K131" s="117"/>
      <c r="L131" s="84"/>
      <c r="M131" s="85"/>
    </row>
    <row r="132" spans="4:13">
      <c r="D132" s="84"/>
      <c r="E132" s="84"/>
      <c r="F132" s="84"/>
      <c r="G132" s="84"/>
      <c r="H132" s="117"/>
      <c r="I132" s="117"/>
      <c r="J132" s="117"/>
      <c r="K132" s="117"/>
      <c r="L132" s="84"/>
      <c r="M132" s="85"/>
    </row>
    <row r="133" spans="4:13">
      <c r="D133" s="84"/>
      <c r="E133" s="84"/>
      <c r="F133" s="84"/>
      <c r="G133" s="84"/>
      <c r="H133" s="117"/>
      <c r="I133" s="117"/>
      <c r="J133" s="117"/>
      <c r="K133" s="117"/>
      <c r="L133" s="84"/>
      <c r="M133" s="85"/>
    </row>
    <row r="134" spans="4:13">
      <c r="D134" s="84"/>
      <c r="E134" s="84"/>
      <c r="F134" s="84"/>
      <c r="G134" s="84"/>
      <c r="H134" s="117"/>
      <c r="I134" s="117"/>
      <c r="J134" s="117"/>
      <c r="K134" s="117"/>
      <c r="L134" s="84"/>
      <c r="M134" s="85"/>
    </row>
    <row r="135" spans="4:13">
      <c r="D135" s="84"/>
      <c r="E135" s="84"/>
      <c r="F135" s="84"/>
      <c r="G135" s="84"/>
      <c r="H135" s="117"/>
      <c r="I135" s="117"/>
      <c r="J135" s="117"/>
      <c r="K135" s="117"/>
      <c r="L135" s="84"/>
      <c r="M135" s="85"/>
    </row>
    <row r="136" spans="4:13">
      <c r="D136" s="84"/>
      <c r="E136" s="84"/>
      <c r="F136" s="84"/>
      <c r="G136" s="84"/>
      <c r="H136" s="84"/>
      <c r="I136" s="84"/>
      <c r="J136" s="84"/>
      <c r="K136" s="84"/>
      <c r="L136" s="84"/>
      <c r="M136" s="85"/>
    </row>
    <row r="137" spans="4:13">
      <c r="D137" s="84"/>
      <c r="E137" s="84"/>
      <c r="F137" s="84"/>
      <c r="G137" s="84"/>
      <c r="H137" s="84"/>
      <c r="I137" s="84"/>
      <c r="J137" s="84"/>
      <c r="K137" s="84"/>
      <c r="L137" s="84"/>
      <c r="M137" s="85"/>
    </row>
    <row r="138" spans="4:13">
      <c r="D138" s="84"/>
      <c r="E138" s="84"/>
      <c r="F138" s="84"/>
      <c r="G138" s="84"/>
      <c r="H138" s="84"/>
      <c r="I138" s="84"/>
      <c r="J138" s="84"/>
      <c r="K138" s="84"/>
      <c r="L138" s="84"/>
      <c r="M138" s="85"/>
    </row>
    <row r="139" spans="4:13">
      <c r="D139" s="84"/>
      <c r="E139" s="84"/>
      <c r="F139" s="84"/>
      <c r="G139" s="84"/>
      <c r="H139" s="84"/>
      <c r="I139" s="84"/>
      <c r="J139" s="84"/>
      <c r="K139" s="84"/>
      <c r="L139" s="84"/>
      <c r="M139" s="85"/>
    </row>
    <row r="140" spans="4:13">
      <c r="D140" s="84"/>
      <c r="E140" s="84"/>
      <c r="F140" s="84"/>
      <c r="G140" s="84"/>
      <c r="H140" s="84"/>
      <c r="I140" s="84"/>
      <c r="J140" s="84"/>
      <c r="K140" s="84"/>
      <c r="L140" s="84"/>
      <c r="M140" s="85"/>
    </row>
  </sheetData>
  <mergeCells count="12">
    <mergeCell ref="G3:M4"/>
    <mergeCell ref="D3:D4"/>
    <mergeCell ref="A26:A27"/>
    <mergeCell ref="B26:B27"/>
    <mergeCell ref="A1:C1"/>
    <mergeCell ref="A2:M2"/>
    <mergeCell ref="A5:C5"/>
    <mergeCell ref="A3:C3"/>
    <mergeCell ref="E3:E4"/>
    <mergeCell ref="F3:F4"/>
    <mergeCell ref="C18:C21"/>
    <mergeCell ref="C22:C2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Q316"/>
  <sheetViews>
    <sheetView tabSelected="1" zoomScale="85" zoomScaleNormal="85" workbookViewId="0">
      <pane ySplit="5" topLeftCell="A21" activePane="bottomLeft" state="frozen"/>
      <selection pane="bottomLeft" activeCell="S14" sqref="S14"/>
    </sheetView>
  </sheetViews>
  <sheetFormatPr defaultRowHeight="13.5"/>
  <cols>
    <col min="1" max="2" width="10.21875" style="5" customWidth="1"/>
    <col min="3" max="3" width="12.6640625" style="5" customWidth="1"/>
    <col min="4" max="4" width="10" style="3" customWidth="1"/>
    <col min="5" max="5" width="11.88671875" style="4" customWidth="1"/>
    <col min="6" max="6" width="9.109375" style="4" customWidth="1"/>
    <col min="7" max="7" width="22.33203125" style="5" customWidth="1"/>
    <col min="8" max="8" width="11.109375" style="5" customWidth="1"/>
    <col min="9" max="10" width="2.21875" style="5" customWidth="1"/>
    <col min="11" max="11" width="3.33203125" style="5" customWidth="1"/>
    <col min="12" max="12" width="5.109375" style="5" customWidth="1"/>
    <col min="13" max="13" width="3.44140625" style="5" customWidth="1"/>
    <col min="14" max="14" width="2.33203125" style="5" customWidth="1"/>
    <col min="15" max="15" width="11.6640625" style="5" customWidth="1"/>
    <col min="16" max="16" width="11.33203125" style="2" bestFit="1" customWidth="1"/>
    <col min="17" max="17" width="9.44140625" bestFit="1" customWidth="1"/>
  </cols>
  <sheetData>
    <row r="2" spans="1:15" ht="18.75">
      <c r="A2" s="297" t="s">
        <v>34</v>
      </c>
      <c r="B2" s="297"/>
      <c r="C2" s="297"/>
    </row>
    <row r="3" spans="1:15" ht="15" thickBot="1">
      <c r="A3" s="293" t="s">
        <v>141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ht="22.5" customHeight="1">
      <c r="A4" s="329" t="s">
        <v>32</v>
      </c>
      <c r="B4" s="300"/>
      <c r="C4" s="300"/>
      <c r="D4" s="305" t="s">
        <v>228</v>
      </c>
      <c r="E4" s="313" t="s">
        <v>229</v>
      </c>
      <c r="F4" s="313" t="s">
        <v>143</v>
      </c>
      <c r="G4" s="299" t="s">
        <v>14</v>
      </c>
      <c r="H4" s="300"/>
      <c r="I4" s="300"/>
      <c r="J4" s="300"/>
      <c r="K4" s="300"/>
      <c r="L4" s="300"/>
      <c r="M4" s="300"/>
      <c r="N4" s="300"/>
      <c r="O4" s="301"/>
    </row>
    <row r="5" spans="1:15" ht="22.5" customHeight="1" thickBot="1">
      <c r="A5" s="258" t="s">
        <v>15</v>
      </c>
      <c r="B5" s="259" t="s">
        <v>16</v>
      </c>
      <c r="C5" s="6" t="s">
        <v>17</v>
      </c>
      <c r="D5" s="306"/>
      <c r="E5" s="314"/>
      <c r="F5" s="328"/>
      <c r="G5" s="302"/>
      <c r="H5" s="303"/>
      <c r="I5" s="303"/>
      <c r="J5" s="303"/>
      <c r="K5" s="303"/>
      <c r="L5" s="303"/>
      <c r="M5" s="303"/>
      <c r="N5" s="303"/>
      <c r="O5" s="304"/>
    </row>
    <row r="6" spans="1:15" ht="21.75" customHeight="1" thickBot="1">
      <c r="A6" s="318" t="s">
        <v>36</v>
      </c>
      <c r="B6" s="319"/>
      <c r="C6" s="320"/>
      <c r="D6" s="7">
        <f>SUM(D7,D64,D70,D104,D105)</f>
        <v>173154</v>
      </c>
      <c r="E6" s="7">
        <v>189225</v>
      </c>
      <c r="F6" s="213">
        <f>SUM(E6-D6)</f>
        <v>16071</v>
      </c>
      <c r="G6" s="9"/>
      <c r="H6" s="10"/>
      <c r="I6" s="10"/>
      <c r="J6" s="10"/>
      <c r="K6" s="10"/>
      <c r="L6" s="10"/>
      <c r="M6" s="10"/>
      <c r="N6" s="10"/>
      <c r="O6" s="11">
        <f>SUM(O7,O64,O70,O104,O105)</f>
        <v>189225670</v>
      </c>
    </row>
    <row r="7" spans="1:15" ht="23.25" customHeight="1" thickTop="1">
      <c r="A7" s="141" t="s">
        <v>18</v>
      </c>
      <c r="B7" s="142"/>
      <c r="C7" s="142"/>
      <c r="D7" s="143">
        <v>28242</v>
      </c>
      <c r="E7" s="143">
        <v>40313</v>
      </c>
      <c r="F7" s="208">
        <f>SUM(E7-D7)</f>
        <v>12071</v>
      </c>
      <c r="G7" s="144"/>
      <c r="H7" s="145"/>
      <c r="I7" s="145"/>
      <c r="J7" s="145"/>
      <c r="K7" s="145"/>
      <c r="L7" s="145"/>
      <c r="M7" s="145"/>
      <c r="N7" s="145"/>
      <c r="O7" s="146">
        <f>SUM(O8,O30,O41,)</f>
        <v>40313270</v>
      </c>
    </row>
    <row r="8" spans="1:15" ht="23.25" customHeight="1">
      <c r="A8" s="15"/>
      <c r="B8" s="134" t="s">
        <v>19</v>
      </c>
      <c r="C8" s="134"/>
      <c r="D8" s="135">
        <v>19774</v>
      </c>
      <c r="E8" s="135">
        <v>31845</v>
      </c>
      <c r="F8" s="152">
        <f>SUM(E8-D8)</f>
        <v>12071</v>
      </c>
      <c r="G8" s="139"/>
      <c r="H8" s="140"/>
      <c r="I8" s="140"/>
      <c r="J8" s="140"/>
      <c r="K8" s="140"/>
      <c r="L8" s="140"/>
      <c r="M8" s="140"/>
      <c r="N8" s="140"/>
      <c r="O8" s="138">
        <f>SUM(O9,O13,O18,O21,O28)</f>
        <v>31845270</v>
      </c>
    </row>
    <row r="9" spans="1:15" ht="23.25" customHeight="1">
      <c r="A9" s="17"/>
      <c r="B9" s="253"/>
      <c r="C9" s="196" t="s">
        <v>20</v>
      </c>
      <c r="D9" s="38">
        <v>2952</v>
      </c>
      <c r="E9" s="20">
        <v>12126</v>
      </c>
      <c r="F9" s="21">
        <f>SUM(E9-D9)</f>
        <v>9174</v>
      </c>
      <c r="G9" s="22"/>
      <c r="H9" s="23"/>
      <c r="I9" s="23"/>
      <c r="J9" s="23"/>
      <c r="K9" s="23"/>
      <c r="L9" s="23"/>
      <c r="M9" s="23"/>
      <c r="N9" s="23"/>
      <c r="O9" s="24">
        <f>SUM(O10:O12)</f>
        <v>12126000</v>
      </c>
    </row>
    <row r="10" spans="1:15" ht="18" customHeight="1">
      <c r="A10" s="17"/>
      <c r="B10" s="262"/>
      <c r="C10" s="262"/>
      <c r="D10" s="38"/>
      <c r="E10" s="25"/>
      <c r="F10" s="26"/>
      <c r="G10" s="269" t="s">
        <v>205</v>
      </c>
      <c r="H10" s="270">
        <v>2212000</v>
      </c>
      <c r="I10" s="270" t="s">
        <v>66</v>
      </c>
      <c r="J10" s="270"/>
      <c r="K10" s="270"/>
      <c r="L10" s="270">
        <v>2</v>
      </c>
      <c r="M10" s="276" t="s">
        <v>207</v>
      </c>
      <c r="N10" s="267" t="s">
        <v>65</v>
      </c>
      <c r="O10" s="275">
        <f>SUM(H10*L10)</f>
        <v>4424000</v>
      </c>
    </row>
    <row r="11" spans="1:15" ht="18" customHeight="1">
      <c r="A11" s="17"/>
      <c r="B11" s="262"/>
      <c r="C11" s="262"/>
      <c r="D11" s="38"/>
      <c r="E11" s="25"/>
      <c r="F11" s="26"/>
      <c r="G11" s="269" t="s">
        <v>206</v>
      </c>
      <c r="H11" s="270">
        <v>2034000</v>
      </c>
      <c r="I11" s="270" t="s">
        <v>66</v>
      </c>
      <c r="J11" s="270"/>
      <c r="K11" s="270"/>
      <c r="L11" s="270">
        <v>2</v>
      </c>
      <c r="M11" s="276" t="s">
        <v>207</v>
      </c>
      <c r="N11" s="267" t="s">
        <v>65</v>
      </c>
      <c r="O11" s="275">
        <f>H11*L11</f>
        <v>4068000</v>
      </c>
    </row>
    <row r="12" spans="1:15" ht="18" customHeight="1">
      <c r="A12" s="17"/>
      <c r="B12" s="253"/>
      <c r="C12" s="255"/>
      <c r="D12" s="32"/>
      <c r="E12" s="33"/>
      <c r="F12" s="34"/>
      <c r="G12" s="277" t="s">
        <v>201</v>
      </c>
      <c r="H12" s="278">
        <v>1817000</v>
      </c>
      <c r="I12" s="279" t="s">
        <v>66</v>
      </c>
      <c r="J12" s="279"/>
      <c r="K12" s="279"/>
      <c r="L12" s="279">
        <v>2</v>
      </c>
      <c r="M12" s="279" t="s">
        <v>208</v>
      </c>
      <c r="N12" s="279" t="s">
        <v>65</v>
      </c>
      <c r="O12" s="280">
        <f t="shared" ref="O12" si="0">H12*L12</f>
        <v>3634000</v>
      </c>
    </row>
    <row r="13" spans="1:15" ht="18" customHeight="1">
      <c r="A13" s="17"/>
      <c r="B13" s="253"/>
      <c r="C13" s="196" t="s">
        <v>92</v>
      </c>
      <c r="D13" s="36">
        <v>3048</v>
      </c>
      <c r="E13" s="37">
        <v>4244</v>
      </c>
      <c r="F13" s="21">
        <f>SUM(E13-D13)</f>
        <v>1196</v>
      </c>
      <c r="G13" s="23"/>
      <c r="H13" s="23"/>
      <c r="I13" s="23"/>
      <c r="J13" s="23"/>
      <c r="K13" s="23"/>
      <c r="L13" s="23"/>
      <c r="M13" s="23"/>
      <c r="N13" s="23"/>
      <c r="O13" s="24">
        <f>SUM(O15:O17)</f>
        <v>4244100</v>
      </c>
    </row>
    <row r="14" spans="1:15" ht="18" customHeight="1">
      <c r="A14" s="17"/>
      <c r="B14" s="253"/>
      <c r="C14" s="253"/>
      <c r="D14" s="38"/>
      <c r="E14" s="39"/>
      <c r="F14" s="26"/>
      <c r="G14" s="29" t="s">
        <v>165</v>
      </c>
      <c r="H14" s="29"/>
      <c r="I14" s="29"/>
      <c r="J14" s="29"/>
      <c r="K14" s="29"/>
      <c r="L14" s="29"/>
      <c r="M14" s="29"/>
      <c r="N14" s="29"/>
      <c r="O14" s="30"/>
    </row>
    <row r="15" spans="1:15" ht="18" customHeight="1">
      <c r="A15" s="17"/>
      <c r="B15" s="253"/>
      <c r="C15" s="253"/>
      <c r="D15" s="38"/>
      <c r="E15" s="39"/>
      <c r="F15" s="26"/>
      <c r="G15" s="40" t="s">
        <v>144</v>
      </c>
      <c r="H15" s="31">
        <v>774200</v>
      </c>
      <c r="I15" s="40" t="s">
        <v>66</v>
      </c>
      <c r="J15" s="40"/>
      <c r="K15" s="40"/>
      <c r="L15" s="40">
        <v>2</v>
      </c>
      <c r="M15" s="40" t="s">
        <v>94</v>
      </c>
      <c r="N15" s="40" t="s">
        <v>65</v>
      </c>
      <c r="O15" s="59">
        <f t="shared" ref="O15:O17" si="1">H15*L15</f>
        <v>1548400</v>
      </c>
    </row>
    <row r="16" spans="1:15" ht="18" customHeight="1">
      <c r="A16" s="17"/>
      <c r="B16" s="253"/>
      <c r="C16" s="253"/>
      <c r="D16" s="38"/>
      <c r="E16" s="39"/>
      <c r="F16" s="26"/>
      <c r="G16" s="40" t="s">
        <v>200</v>
      </c>
      <c r="H16" s="31">
        <v>711900</v>
      </c>
      <c r="I16" s="40" t="s">
        <v>118</v>
      </c>
      <c r="J16" s="40"/>
      <c r="K16" s="40"/>
      <c r="L16" s="40">
        <v>2</v>
      </c>
      <c r="M16" s="40" t="s">
        <v>119</v>
      </c>
      <c r="N16" s="40" t="s">
        <v>120</v>
      </c>
      <c r="O16" s="59">
        <f t="shared" si="1"/>
        <v>1423800</v>
      </c>
    </row>
    <row r="17" spans="1:15" ht="18" customHeight="1">
      <c r="A17" s="17"/>
      <c r="B17" s="253"/>
      <c r="C17" s="253"/>
      <c r="D17" s="38"/>
      <c r="E17" s="39"/>
      <c r="F17" s="34"/>
      <c r="G17" s="267" t="s">
        <v>201</v>
      </c>
      <c r="H17" s="270">
        <v>635950</v>
      </c>
      <c r="I17" s="267" t="s">
        <v>93</v>
      </c>
      <c r="J17" s="267" t="s">
        <v>121</v>
      </c>
      <c r="K17" s="267" t="s">
        <v>122</v>
      </c>
      <c r="L17" s="267">
        <v>2</v>
      </c>
      <c r="M17" s="267" t="s">
        <v>166</v>
      </c>
      <c r="N17" s="267" t="s">
        <v>95</v>
      </c>
      <c r="O17" s="275">
        <f t="shared" si="1"/>
        <v>1271900</v>
      </c>
    </row>
    <row r="18" spans="1:15" ht="24.75" customHeight="1">
      <c r="A18" s="17"/>
      <c r="B18" s="253"/>
      <c r="C18" s="254" t="s">
        <v>35</v>
      </c>
      <c r="D18" s="42">
        <v>6417</v>
      </c>
      <c r="E18" s="43">
        <v>7181</v>
      </c>
      <c r="F18" s="21">
        <f>SUM(E18-D18)</f>
        <v>764</v>
      </c>
      <c r="G18" s="22"/>
      <c r="H18" s="23"/>
      <c r="I18" s="23"/>
      <c r="J18" s="23"/>
      <c r="K18" s="23"/>
      <c r="L18" s="23"/>
      <c r="M18" s="23"/>
      <c r="N18" s="23"/>
      <c r="O18" s="24">
        <f>SUM(O19:O20)</f>
        <v>7181180</v>
      </c>
    </row>
    <row r="19" spans="1:15" ht="18" customHeight="1">
      <c r="A19" s="17"/>
      <c r="B19" s="253"/>
      <c r="C19" s="256"/>
      <c r="D19" s="38"/>
      <c r="E19" s="44"/>
      <c r="F19" s="26"/>
      <c r="G19" s="46"/>
      <c r="H19" s="29"/>
      <c r="I19" s="29"/>
      <c r="J19" s="29"/>
      <c r="K19" s="29"/>
      <c r="L19" s="29"/>
      <c r="M19" s="29"/>
      <c r="N19" s="29"/>
      <c r="O19" s="30">
        <v>0</v>
      </c>
    </row>
    <row r="20" spans="1:15" ht="16.5" customHeight="1">
      <c r="A20" s="17"/>
      <c r="B20" s="253"/>
      <c r="C20" s="256"/>
      <c r="D20" s="38"/>
      <c r="E20" s="44"/>
      <c r="F20" s="34"/>
      <c r="G20" s="272" t="s">
        <v>82</v>
      </c>
      <c r="H20" s="270">
        <v>86174100</v>
      </c>
      <c r="I20" s="267" t="s">
        <v>66</v>
      </c>
      <c r="J20" s="267"/>
      <c r="K20" s="267"/>
      <c r="L20" s="273" t="s">
        <v>85</v>
      </c>
      <c r="M20" s="267" t="s">
        <v>67</v>
      </c>
      <c r="N20" s="267" t="s">
        <v>65</v>
      </c>
      <c r="O20" s="274">
        <v>7181180</v>
      </c>
    </row>
    <row r="21" spans="1:15" ht="29.25" customHeight="1">
      <c r="A21" s="17"/>
      <c r="B21" s="253"/>
      <c r="C21" s="254" t="s">
        <v>0</v>
      </c>
      <c r="D21" s="42">
        <v>7207</v>
      </c>
      <c r="E21" s="43">
        <v>8143</v>
      </c>
      <c r="F21" s="21">
        <f>SUM(E21-D21)</f>
        <v>936</v>
      </c>
      <c r="G21" s="22"/>
      <c r="H21" s="23"/>
      <c r="I21" s="23"/>
      <c r="J21" s="23"/>
      <c r="K21" s="23"/>
      <c r="L21" s="23"/>
      <c r="M21" s="23"/>
      <c r="N21" s="23"/>
      <c r="O21" s="24">
        <f>SUM(O23:O27)</f>
        <v>8143990</v>
      </c>
    </row>
    <row r="22" spans="1:15" ht="19.5" customHeight="1">
      <c r="A22" s="17"/>
      <c r="B22" s="253"/>
      <c r="C22" s="256"/>
      <c r="D22" s="38"/>
      <c r="E22" s="44"/>
      <c r="F22" s="26"/>
      <c r="G22" s="45"/>
      <c r="H22" s="29"/>
      <c r="I22" s="29"/>
      <c r="J22" s="29"/>
      <c r="K22" s="29"/>
      <c r="L22" s="29"/>
      <c r="M22" s="29"/>
      <c r="N22" s="29"/>
      <c r="O22" s="30"/>
    </row>
    <row r="23" spans="1:15" ht="18" customHeight="1">
      <c r="A23" s="17"/>
      <c r="B23" s="253"/>
      <c r="C23" s="253"/>
      <c r="D23" s="38"/>
      <c r="E23" s="25"/>
      <c r="F23" s="26"/>
      <c r="G23" s="269" t="s">
        <v>69</v>
      </c>
      <c r="H23" s="270">
        <v>86174100</v>
      </c>
      <c r="I23" s="267" t="s">
        <v>66</v>
      </c>
      <c r="J23" s="267"/>
      <c r="K23" s="267"/>
      <c r="L23" s="267">
        <v>3.12</v>
      </c>
      <c r="M23" s="267" t="s">
        <v>70</v>
      </c>
      <c r="N23" s="267" t="s">
        <v>65</v>
      </c>
      <c r="O23" s="271">
        <v>2688930</v>
      </c>
    </row>
    <row r="24" spans="1:15" ht="18" customHeight="1">
      <c r="A24" s="17"/>
      <c r="B24" s="253"/>
      <c r="C24" s="253"/>
      <c r="D24" s="38"/>
      <c r="E24" s="25"/>
      <c r="F24" s="26"/>
      <c r="G24" s="269" t="s">
        <v>106</v>
      </c>
      <c r="H24" s="270">
        <v>2688930</v>
      </c>
      <c r="I24" s="267" t="s">
        <v>66</v>
      </c>
      <c r="J24" s="267"/>
      <c r="K24" s="267"/>
      <c r="L24" s="267">
        <v>7.38</v>
      </c>
      <c r="M24" s="267" t="s">
        <v>70</v>
      </c>
      <c r="N24" s="267" t="s">
        <v>65</v>
      </c>
      <c r="O24" s="271">
        <v>198440</v>
      </c>
    </row>
    <row r="25" spans="1:15" ht="18" customHeight="1">
      <c r="A25" s="17"/>
      <c r="B25" s="253"/>
      <c r="C25" s="253"/>
      <c r="D25" s="38"/>
      <c r="E25" s="25"/>
      <c r="F25" s="26"/>
      <c r="G25" s="269" t="s">
        <v>71</v>
      </c>
      <c r="H25" s="270">
        <v>86174100</v>
      </c>
      <c r="I25" s="267" t="s">
        <v>66</v>
      </c>
      <c r="J25" s="267"/>
      <c r="K25" s="267"/>
      <c r="L25" s="267">
        <v>4.5</v>
      </c>
      <c r="M25" s="267" t="s">
        <v>70</v>
      </c>
      <c r="N25" s="267" t="s">
        <v>65</v>
      </c>
      <c r="O25" s="271">
        <v>3877840</v>
      </c>
    </row>
    <row r="26" spans="1:15" ht="18" customHeight="1">
      <c r="A26" s="17"/>
      <c r="B26" s="253"/>
      <c r="C26" s="253"/>
      <c r="D26" s="38"/>
      <c r="E26" s="25"/>
      <c r="F26" s="26"/>
      <c r="G26" s="269" t="s">
        <v>72</v>
      </c>
      <c r="H26" s="270">
        <v>86174100</v>
      </c>
      <c r="I26" s="267" t="s">
        <v>66</v>
      </c>
      <c r="J26" s="267"/>
      <c r="K26" s="267"/>
      <c r="L26" s="267">
        <v>0.9</v>
      </c>
      <c r="M26" s="267" t="s">
        <v>70</v>
      </c>
      <c r="N26" s="267" t="s">
        <v>65</v>
      </c>
      <c r="O26" s="271">
        <v>775570</v>
      </c>
    </row>
    <row r="27" spans="1:15" ht="18" customHeight="1">
      <c r="A27" s="17"/>
      <c r="B27" s="253"/>
      <c r="C27" s="253"/>
      <c r="D27" s="38"/>
      <c r="E27" s="25"/>
      <c r="F27" s="34"/>
      <c r="G27" s="269" t="s">
        <v>73</v>
      </c>
      <c r="H27" s="270">
        <v>86174100</v>
      </c>
      <c r="I27" s="267" t="s">
        <v>66</v>
      </c>
      <c r="J27" s="267"/>
      <c r="K27" s="267"/>
      <c r="L27" s="267">
        <v>0.7</v>
      </c>
      <c r="M27" s="267" t="s">
        <v>70</v>
      </c>
      <c r="N27" s="267" t="s">
        <v>65</v>
      </c>
      <c r="O27" s="271">
        <v>603210</v>
      </c>
    </row>
    <row r="28" spans="1:15" ht="28.5" customHeight="1">
      <c r="A28" s="17"/>
      <c r="B28" s="253"/>
      <c r="C28" s="254" t="s">
        <v>81</v>
      </c>
      <c r="D28" s="42">
        <v>150</v>
      </c>
      <c r="E28" s="43">
        <v>150</v>
      </c>
      <c r="F28" s="21">
        <f>SUM(E28-D28)</f>
        <v>0</v>
      </c>
      <c r="G28" s="48"/>
      <c r="H28" s="48"/>
      <c r="I28" s="48"/>
      <c r="J28" s="48"/>
      <c r="K28" s="48"/>
      <c r="L28" s="48"/>
      <c r="M28" s="48"/>
      <c r="N28" s="48"/>
      <c r="O28" s="49">
        <f>O29</f>
        <v>150000</v>
      </c>
    </row>
    <row r="29" spans="1:15" ht="18" customHeight="1">
      <c r="A29" s="17"/>
      <c r="B29" s="253"/>
      <c r="C29" s="256"/>
      <c r="D29" s="38"/>
      <c r="E29" s="44"/>
      <c r="F29" s="34"/>
      <c r="G29" s="27" t="s">
        <v>88</v>
      </c>
      <c r="H29" s="27">
        <v>150000</v>
      </c>
      <c r="I29" s="27" t="s">
        <v>66</v>
      </c>
      <c r="J29" s="27"/>
      <c r="K29" s="27"/>
      <c r="L29" s="27">
        <v>1</v>
      </c>
      <c r="M29" s="27" t="s">
        <v>107</v>
      </c>
      <c r="N29" s="27" t="s">
        <v>65</v>
      </c>
      <c r="O29" s="47">
        <f>H29*L29</f>
        <v>150000</v>
      </c>
    </row>
    <row r="30" spans="1:15" ht="22.5" customHeight="1">
      <c r="A30" s="17"/>
      <c r="B30" s="134" t="s">
        <v>86</v>
      </c>
      <c r="C30" s="134"/>
      <c r="D30" s="135">
        <f>SUM(D31,D33,D35)</f>
        <v>2800</v>
      </c>
      <c r="E30" s="135">
        <f>SUM(E31,E33,E35)</f>
        <v>2800</v>
      </c>
      <c r="F30" s="152">
        <f>SUM(E30-D30)</f>
        <v>0</v>
      </c>
      <c r="G30" s="136"/>
      <c r="H30" s="137"/>
      <c r="I30" s="137"/>
      <c r="J30" s="137"/>
      <c r="K30" s="137"/>
      <c r="L30" s="137"/>
      <c r="M30" s="137"/>
      <c r="N30" s="137"/>
      <c r="O30" s="138">
        <f>O31+O33+O35</f>
        <v>2800000</v>
      </c>
    </row>
    <row r="31" spans="1:15" ht="22.5" customHeight="1">
      <c r="A31" s="17"/>
      <c r="B31" s="253"/>
      <c r="C31" s="196" t="s">
        <v>51</v>
      </c>
      <c r="D31" s="38">
        <v>600</v>
      </c>
      <c r="E31" s="43">
        <v>600</v>
      </c>
      <c r="F31" s="188">
        <f>SUM(E31-D31)</f>
        <v>0</v>
      </c>
      <c r="G31" s="22"/>
      <c r="H31" s="50"/>
      <c r="I31" s="50"/>
      <c r="J31" s="50"/>
      <c r="K31" s="50"/>
      <c r="L31" s="50"/>
      <c r="M31" s="50"/>
      <c r="N31" s="50"/>
      <c r="O31" s="49">
        <f>O32</f>
        <v>600000</v>
      </c>
    </row>
    <row r="32" spans="1:15" ht="18" customHeight="1">
      <c r="A32" s="17"/>
      <c r="B32" s="253"/>
      <c r="C32" s="255"/>
      <c r="D32" s="38"/>
      <c r="E32" s="51"/>
      <c r="F32" s="34"/>
      <c r="G32" s="35" t="s">
        <v>83</v>
      </c>
      <c r="H32" s="52">
        <v>600000</v>
      </c>
      <c r="I32" s="53" t="s">
        <v>66</v>
      </c>
      <c r="J32" s="53"/>
      <c r="K32" s="53"/>
      <c r="L32" s="53">
        <v>1</v>
      </c>
      <c r="M32" s="53" t="s">
        <v>74</v>
      </c>
      <c r="N32" s="53" t="s">
        <v>65</v>
      </c>
      <c r="O32" s="14">
        <f>H32*L32</f>
        <v>600000</v>
      </c>
    </row>
    <row r="33" spans="1:15" ht="22.5" customHeight="1">
      <c r="A33" s="17"/>
      <c r="B33" s="253"/>
      <c r="C33" s="254" t="s">
        <v>52</v>
      </c>
      <c r="D33" s="42">
        <v>0</v>
      </c>
      <c r="E33" s="43">
        <v>0</v>
      </c>
      <c r="F33" s="21">
        <f t="shared" ref="F33:F66" si="2">SUM(E33-D33)</f>
        <v>0</v>
      </c>
      <c r="G33" s="22"/>
      <c r="H33" s="50"/>
      <c r="I33" s="50"/>
      <c r="J33" s="50"/>
      <c r="K33" s="50"/>
      <c r="L33" s="50"/>
      <c r="M33" s="50"/>
      <c r="N33" s="50"/>
      <c r="O33" s="49">
        <f>SUM(O34:O34)</f>
        <v>0</v>
      </c>
    </row>
    <row r="34" spans="1:15" ht="18" customHeight="1">
      <c r="A34" s="17"/>
      <c r="B34" s="253"/>
      <c r="C34" s="253"/>
      <c r="D34" s="38"/>
      <c r="E34" s="54"/>
      <c r="F34" s="34"/>
      <c r="G34" s="27"/>
      <c r="H34" s="55"/>
      <c r="I34" s="56"/>
      <c r="J34" s="56"/>
      <c r="K34" s="56"/>
      <c r="L34" s="56"/>
      <c r="M34" s="56"/>
      <c r="N34" s="56"/>
      <c r="O34" s="47">
        <f>H34*L34</f>
        <v>0</v>
      </c>
    </row>
    <row r="35" spans="1:15" ht="22.5" customHeight="1">
      <c r="A35" s="17"/>
      <c r="B35" s="253"/>
      <c r="C35" s="196" t="s">
        <v>53</v>
      </c>
      <c r="D35" s="42">
        <v>2200</v>
      </c>
      <c r="E35" s="43">
        <v>2200</v>
      </c>
      <c r="F35" s="21">
        <f t="shared" si="2"/>
        <v>0</v>
      </c>
      <c r="G35" s="285" t="s">
        <v>219</v>
      </c>
      <c r="H35" s="50"/>
      <c r="I35" s="50"/>
      <c r="J35" s="50"/>
      <c r="K35" s="50"/>
      <c r="L35" s="50"/>
      <c r="M35" s="50"/>
      <c r="N35" s="50"/>
      <c r="O35" s="49">
        <f>SUM(O37:O40)</f>
        <v>2200000</v>
      </c>
    </row>
    <row r="36" spans="1:15" ht="22.5" customHeight="1">
      <c r="A36" s="17"/>
      <c r="B36" s="263"/>
      <c r="C36" s="263"/>
      <c r="D36" s="38"/>
      <c r="E36" s="44"/>
      <c r="F36" s="26"/>
      <c r="G36" s="46" t="s">
        <v>154</v>
      </c>
      <c r="H36" s="56" t="s">
        <v>217</v>
      </c>
      <c r="I36" s="56"/>
      <c r="J36" s="56"/>
      <c r="K36" s="56"/>
      <c r="L36" s="56"/>
      <c r="M36" s="56"/>
      <c r="N36" s="56"/>
      <c r="O36" s="47"/>
    </row>
    <row r="37" spans="1:15" ht="22.5" customHeight="1">
      <c r="A37" s="17"/>
      <c r="B37" s="263"/>
      <c r="C37" s="263"/>
      <c r="D37" s="38"/>
      <c r="E37" s="44"/>
      <c r="F37" s="26"/>
      <c r="G37" s="46" t="s">
        <v>220</v>
      </c>
      <c r="H37" s="249">
        <v>1000000</v>
      </c>
      <c r="I37" s="56" t="s">
        <v>221</v>
      </c>
      <c r="J37" s="56"/>
      <c r="K37" s="56"/>
      <c r="L37" s="56">
        <v>1</v>
      </c>
      <c r="M37" s="56" t="s">
        <v>222</v>
      </c>
      <c r="N37" s="56" t="s">
        <v>223</v>
      </c>
      <c r="O37" s="47">
        <v>1000000</v>
      </c>
    </row>
    <row r="38" spans="1:15" ht="22.5" customHeight="1">
      <c r="A38" s="17"/>
      <c r="B38" s="263"/>
      <c r="C38" s="263"/>
      <c r="D38" s="38"/>
      <c r="E38" s="44"/>
      <c r="F38" s="26"/>
      <c r="G38" s="46" t="s">
        <v>224</v>
      </c>
      <c r="H38" s="249">
        <v>600000</v>
      </c>
      <c r="I38" s="56" t="s">
        <v>221</v>
      </c>
      <c r="J38" s="56"/>
      <c r="K38" s="56"/>
      <c r="L38" s="56">
        <v>1</v>
      </c>
      <c r="M38" s="56" t="s">
        <v>225</v>
      </c>
      <c r="N38" s="56" t="s">
        <v>223</v>
      </c>
      <c r="O38" s="47">
        <v>600000</v>
      </c>
    </row>
    <row r="39" spans="1:15" ht="22.5" customHeight="1">
      <c r="A39" s="17"/>
      <c r="B39" s="263"/>
      <c r="C39" s="263"/>
      <c r="D39" s="38"/>
      <c r="E39" s="44"/>
      <c r="F39" s="26"/>
      <c r="G39" s="46" t="s">
        <v>226</v>
      </c>
      <c r="H39" s="249">
        <v>400000</v>
      </c>
      <c r="I39" s="56" t="s">
        <v>221</v>
      </c>
      <c r="J39" s="56"/>
      <c r="K39" s="56"/>
      <c r="L39" s="56">
        <v>1</v>
      </c>
      <c r="M39" s="56" t="s">
        <v>225</v>
      </c>
      <c r="N39" s="56" t="s">
        <v>223</v>
      </c>
      <c r="O39" s="47">
        <v>400000</v>
      </c>
    </row>
    <row r="40" spans="1:15" ht="23.25" customHeight="1">
      <c r="A40" s="17"/>
      <c r="B40" s="253"/>
      <c r="C40" s="255"/>
      <c r="D40" s="38"/>
      <c r="E40" s="51"/>
      <c r="F40" s="34" t="s">
        <v>121</v>
      </c>
      <c r="G40" s="281" t="s">
        <v>84</v>
      </c>
      <c r="H40" s="286">
        <v>200000</v>
      </c>
      <c r="I40" s="53" t="s">
        <v>66</v>
      </c>
      <c r="J40" s="53"/>
      <c r="K40" s="53"/>
      <c r="L40" s="53">
        <v>1</v>
      </c>
      <c r="M40" s="53" t="s">
        <v>96</v>
      </c>
      <c r="N40" s="53" t="s">
        <v>65</v>
      </c>
      <c r="O40" s="14">
        <f>H40*L40</f>
        <v>200000</v>
      </c>
    </row>
    <row r="41" spans="1:15" ht="22.5" customHeight="1">
      <c r="A41" s="17"/>
      <c r="B41" s="134" t="s">
        <v>54</v>
      </c>
      <c r="C41" s="134"/>
      <c r="D41" s="135">
        <f>SUM(D42,D44,D53,D59)</f>
        <v>5668</v>
      </c>
      <c r="E41" s="135">
        <f>SUM(E42,E44,E53,E59)</f>
        <v>5668</v>
      </c>
      <c r="F41" s="152">
        <f>SUM(F42,F44,F53,F59)</f>
        <v>0</v>
      </c>
      <c r="G41" s="136"/>
      <c r="H41" s="137"/>
      <c r="I41" s="137"/>
      <c r="J41" s="137"/>
      <c r="K41" s="137"/>
      <c r="L41" s="137"/>
      <c r="M41" s="137"/>
      <c r="N41" s="137"/>
      <c r="O41" s="138">
        <f>SUM(O42,O44,O53,O59)</f>
        <v>5668000</v>
      </c>
    </row>
    <row r="42" spans="1:15" ht="23.25" customHeight="1">
      <c r="A42" s="17"/>
      <c r="B42" s="253"/>
      <c r="C42" s="196" t="s">
        <v>55</v>
      </c>
      <c r="D42" s="38">
        <v>500</v>
      </c>
      <c r="E42" s="43">
        <v>500</v>
      </c>
      <c r="F42" s="90">
        <f>SUM(E42-D42)</f>
        <v>0</v>
      </c>
      <c r="G42" s="22"/>
      <c r="H42" s="22"/>
      <c r="I42" s="22"/>
      <c r="J42" s="22"/>
      <c r="K42" s="22"/>
      <c r="L42" s="22"/>
      <c r="M42" s="22"/>
      <c r="N42" s="22"/>
      <c r="O42" s="57">
        <f>O43</f>
        <v>500000</v>
      </c>
    </row>
    <row r="43" spans="1:15" ht="18" customHeight="1">
      <c r="A43" s="17"/>
      <c r="B43" s="253"/>
      <c r="C43" s="255"/>
      <c r="D43" s="38"/>
      <c r="E43" s="51"/>
      <c r="F43" s="34"/>
      <c r="G43" s="35" t="s">
        <v>142</v>
      </c>
      <c r="H43" s="52">
        <v>500000</v>
      </c>
      <c r="I43" s="53" t="s">
        <v>66</v>
      </c>
      <c r="J43" s="53"/>
      <c r="K43" s="53"/>
      <c r="L43" s="53">
        <v>1</v>
      </c>
      <c r="M43" s="53" t="s">
        <v>102</v>
      </c>
      <c r="N43" s="53" t="s">
        <v>65</v>
      </c>
      <c r="O43" s="14">
        <f>H43*L43</f>
        <v>500000</v>
      </c>
    </row>
    <row r="44" spans="1:15" ht="25.5" customHeight="1">
      <c r="A44" s="17"/>
      <c r="B44" s="58"/>
      <c r="C44" s="254" t="s">
        <v>56</v>
      </c>
      <c r="D44" s="42">
        <v>2368</v>
      </c>
      <c r="E44" s="43">
        <v>2368</v>
      </c>
      <c r="F44" s="21">
        <f>SUM(E44-D44)</f>
        <v>0</v>
      </c>
      <c r="G44" s="45"/>
      <c r="H44" s="29"/>
      <c r="I44" s="29"/>
      <c r="J44" s="29"/>
      <c r="K44" s="29"/>
      <c r="L44" s="29"/>
      <c r="M44" s="29"/>
      <c r="N44" s="29"/>
      <c r="O44" s="30">
        <f>SUM(O46:O52)</f>
        <v>2368000</v>
      </c>
    </row>
    <row r="45" spans="1:15" ht="17.25" customHeight="1">
      <c r="A45" s="17"/>
      <c r="B45" s="58"/>
      <c r="C45" s="256"/>
      <c r="D45" s="38"/>
      <c r="E45" s="44"/>
      <c r="F45" s="26"/>
      <c r="G45" s="45"/>
      <c r="H45" s="29"/>
      <c r="I45" s="29"/>
      <c r="J45" s="29"/>
      <c r="K45" s="29"/>
      <c r="L45" s="29"/>
      <c r="M45" s="29"/>
      <c r="N45" s="29"/>
      <c r="O45" s="30"/>
    </row>
    <row r="46" spans="1:15" ht="18" customHeight="1">
      <c r="A46" s="17"/>
      <c r="B46" s="253"/>
      <c r="C46" s="253"/>
      <c r="D46" s="209"/>
      <c r="E46" s="210"/>
      <c r="F46" s="26"/>
      <c r="G46" s="27" t="s">
        <v>123</v>
      </c>
      <c r="H46" s="28">
        <v>30000</v>
      </c>
      <c r="I46" s="29" t="s">
        <v>66</v>
      </c>
      <c r="J46" s="29"/>
      <c r="K46" s="29"/>
      <c r="L46" s="29">
        <v>12</v>
      </c>
      <c r="M46" s="29" t="s">
        <v>67</v>
      </c>
      <c r="N46" s="29" t="s">
        <v>65</v>
      </c>
      <c r="O46" s="30">
        <f t="shared" ref="O46:O51" si="3">H46*L46</f>
        <v>360000</v>
      </c>
    </row>
    <row r="47" spans="1:15" ht="18" customHeight="1">
      <c r="A47" s="17"/>
      <c r="B47" s="253"/>
      <c r="C47" s="253"/>
      <c r="D47" s="209"/>
      <c r="E47" s="210"/>
      <c r="F47" s="26"/>
      <c r="G47" s="27" t="s">
        <v>124</v>
      </c>
      <c r="H47" s="28">
        <v>44000</v>
      </c>
      <c r="I47" s="29" t="s">
        <v>66</v>
      </c>
      <c r="J47" s="29"/>
      <c r="K47" s="29"/>
      <c r="L47" s="29">
        <v>12</v>
      </c>
      <c r="M47" s="29" t="s">
        <v>67</v>
      </c>
      <c r="N47" s="29" t="s">
        <v>65</v>
      </c>
      <c r="O47" s="30">
        <f t="shared" si="3"/>
        <v>528000</v>
      </c>
    </row>
    <row r="48" spans="1:15" ht="18" customHeight="1">
      <c r="A48" s="17"/>
      <c r="B48" s="253"/>
      <c r="C48" s="253"/>
      <c r="D48" s="209"/>
      <c r="E48" s="210"/>
      <c r="F48" s="26"/>
      <c r="G48" s="27" t="s">
        <v>126</v>
      </c>
      <c r="H48" s="28">
        <v>30000</v>
      </c>
      <c r="I48" s="29" t="s">
        <v>66</v>
      </c>
      <c r="J48" s="29"/>
      <c r="K48" s="29"/>
      <c r="L48" s="29">
        <v>12</v>
      </c>
      <c r="M48" s="29" t="s">
        <v>67</v>
      </c>
      <c r="N48" s="29" t="s">
        <v>65</v>
      </c>
      <c r="O48" s="30">
        <f t="shared" si="3"/>
        <v>360000</v>
      </c>
    </row>
    <row r="49" spans="1:15" ht="18" customHeight="1">
      <c r="A49" s="17"/>
      <c r="B49" s="253"/>
      <c r="C49" s="253"/>
      <c r="D49" s="209"/>
      <c r="E49" s="210"/>
      <c r="F49" s="26"/>
      <c r="G49" s="27" t="s">
        <v>156</v>
      </c>
      <c r="H49" s="28">
        <v>60000</v>
      </c>
      <c r="I49" s="29" t="s">
        <v>66</v>
      </c>
      <c r="J49" s="29"/>
      <c r="K49" s="29"/>
      <c r="L49" s="29">
        <v>12</v>
      </c>
      <c r="M49" s="29" t="s">
        <v>125</v>
      </c>
      <c r="N49" s="29" t="s">
        <v>65</v>
      </c>
      <c r="O49" s="59">
        <f t="shared" si="3"/>
        <v>720000</v>
      </c>
    </row>
    <row r="50" spans="1:15" ht="18" customHeight="1">
      <c r="A50" s="17"/>
      <c r="B50" s="253"/>
      <c r="C50" s="253"/>
      <c r="D50" s="209"/>
      <c r="E50" s="210"/>
      <c r="F50" s="26"/>
      <c r="G50" s="27" t="s">
        <v>75</v>
      </c>
      <c r="H50" s="28">
        <v>100000</v>
      </c>
      <c r="I50" s="29" t="s">
        <v>66</v>
      </c>
      <c r="J50" s="29"/>
      <c r="K50" s="29"/>
      <c r="L50" s="29">
        <v>1</v>
      </c>
      <c r="M50" s="29" t="s">
        <v>74</v>
      </c>
      <c r="N50" s="29" t="s">
        <v>65</v>
      </c>
      <c r="O50" s="59">
        <f t="shared" si="3"/>
        <v>100000</v>
      </c>
    </row>
    <row r="51" spans="1:15" ht="18" customHeight="1">
      <c r="A51" s="17"/>
      <c r="B51" s="253"/>
      <c r="C51" s="253"/>
      <c r="D51" s="209"/>
      <c r="E51" s="210"/>
      <c r="F51" s="26"/>
      <c r="G51" s="27" t="s">
        <v>98</v>
      </c>
      <c r="H51" s="28">
        <v>200000</v>
      </c>
      <c r="I51" s="29" t="s">
        <v>66</v>
      </c>
      <c r="J51" s="29"/>
      <c r="K51" s="29"/>
      <c r="L51" s="29">
        <v>1</v>
      </c>
      <c r="M51" s="29" t="s">
        <v>74</v>
      </c>
      <c r="N51" s="29" t="s">
        <v>65</v>
      </c>
      <c r="O51" s="59">
        <f t="shared" si="3"/>
        <v>200000</v>
      </c>
    </row>
    <row r="52" spans="1:15" ht="18" customHeight="1">
      <c r="A52" s="17"/>
      <c r="B52" s="253"/>
      <c r="C52" s="253"/>
      <c r="D52" s="209"/>
      <c r="E52" s="210"/>
      <c r="F52" s="26"/>
      <c r="G52" s="27" t="s">
        <v>157</v>
      </c>
      <c r="H52" s="28">
        <v>100000</v>
      </c>
      <c r="I52" s="29" t="s">
        <v>66</v>
      </c>
      <c r="J52" s="29"/>
      <c r="K52" s="29"/>
      <c r="L52" s="29">
        <v>1</v>
      </c>
      <c r="M52" s="29" t="s">
        <v>74</v>
      </c>
      <c r="N52" s="29" t="s">
        <v>65</v>
      </c>
      <c r="O52" s="59">
        <f t="shared" ref="O52" si="4">H52*L52</f>
        <v>100000</v>
      </c>
    </row>
    <row r="53" spans="1:15" ht="22.5" customHeight="1">
      <c r="A53" s="17"/>
      <c r="B53" s="253"/>
      <c r="C53" s="196" t="s">
        <v>57</v>
      </c>
      <c r="D53" s="21">
        <v>2300</v>
      </c>
      <c r="E53" s="211">
        <v>2300</v>
      </c>
      <c r="F53" s="21">
        <f>SUM(E53-D53)</f>
        <v>0</v>
      </c>
      <c r="G53" s="22"/>
      <c r="H53" s="23"/>
      <c r="I53" s="23"/>
      <c r="J53" s="23"/>
      <c r="K53" s="23"/>
      <c r="L53" s="23"/>
      <c r="M53" s="23"/>
      <c r="N53" s="23"/>
      <c r="O53" s="24">
        <f>SUM(O55:O58)</f>
        <v>2300000</v>
      </c>
    </row>
    <row r="54" spans="1:15" ht="22.5" customHeight="1">
      <c r="A54" s="17"/>
      <c r="B54" s="253"/>
      <c r="C54" s="253"/>
      <c r="D54" s="209"/>
      <c r="E54" s="212"/>
      <c r="F54" s="26"/>
      <c r="G54" s="45"/>
      <c r="H54" s="29"/>
      <c r="I54" s="29"/>
      <c r="J54" s="29"/>
      <c r="K54" s="29"/>
      <c r="L54" s="29"/>
      <c r="M54" s="29"/>
      <c r="N54" s="29"/>
      <c r="O54" s="30"/>
    </row>
    <row r="55" spans="1:15" ht="18" customHeight="1">
      <c r="A55" s="17"/>
      <c r="B55" s="253"/>
      <c r="C55" s="253"/>
      <c r="D55" s="209"/>
      <c r="E55" s="210"/>
      <c r="F55" s="26"/>
      <c r="G55" s="27" t="s">
        <v>76</v>
      </c>
      <c r="H55" s="28">
        <v>50000</v>
      </c>
      <c r="I55" s="40" t="s">
        <v>66</v>
      </c>
      <c r="J55" s="40"/>
      <c r="K55" s="40"/>
      <c r="L55" s="40">
        <v>12</v>
      </c>
      <c r="M55" s="40" t="s">
        <v>67</v>
      </c>
      <c r="N55" s="40" t="s">
        <v>65</v>
      </c>
      <c r="O55" s="30">
        <f t="shared" ref="O55:O58" si="5">H55*L55</f>
        <v>600000</v>
      </c>
    </row>
    <row r="56" spans="1:15" ht="18" customHeight="1">
      <c r="A56" s="17"/>
      <c r="B56" s="253"/>
      <c r="C56" s="253"/>
      <c r="D56" s="209"/>
      <c r="E56" s="210"/>
      <c r="F56" s="26"/>
      <c r="G56" s="27" t="s">
        <v>77</v>
      </c>
      <c r="H56" s="28">
        <v>200000</v>
      </c>
      <c r="I56" s="40" t="s">
        <v>66</v>
      </c>
      <c r="J56" s="40"/>
      <c r="K56" s="40"/>
      <c r="L56" s="40">
        <v>1</v>
      </c>
      <c r="M56" s="40" t="s">
        <v>99</v>
      </c>
      <c r="N56" s="40" t="s">
        <v>65</v>
      </c>
      <c r="O56" s="30">
        <f t="shared" si="5"/>
        <v>200000</v>
      </c>
    </row>
    <row r="57" spans="1:15" ht="18" customHeight="1">
      <c r="A57" s="17"/>
      <c r="B57" s="253"/>
      <c r="C57" s="253"/>
      <c r="D57" s="209"/>
      <c r="E57" s="210"/>
      <c r="F57" s="26"/>
      <c r="G57" s="27" t="s">
        <v>78</v>
      </c>
      <c r="H57" s="28">
        <v>300000</v>
      </c>
      <c r="I57" s="40" t="s">
        <v>66</v>
      </c>
      <c r="J57" s="40"/>
      <c r="K57" s="40"/>
      <c r="L57" s="40">
        <v>1</v>
      </c>
      <c r="M57" s="40" t="s">
        <v>74</v>
      </c>
      <c r="N57" s="40" t="s">
        <v>65</v>
      </c>
      <c r="O57" s="30">
        <f t="shared" si="5"/>
        <v>300000</v>
      </c>
    </row>
    <row r="58" spans="1:15" ht="18" customHeight="1">
      <c r="A58" s="17"/>
      <c r="B58" s="253"/>
      <c r="C58" s="205"/>
      <c r="D58" s="209"/>
      <c r="E58" s="210"/>
      <c r="F58" s="34"/>
      <c r="G58" s="27" t="s">
        <v>184</v>
      </c>
      <c r="H58" s="28">
        <v>100000</v>
      </c>
      <c r="I58" s="40" t="s">
        <v>170</v>
      </c>
      <c r="J58" s="40"/>
      <c r="K58" s="40"/>
      <c r="L58" s="40">
        <v>12</v>
      </c>
      <c r="M58" s="40" t="s">
        <v>173</v>
      </c>
      <c r="N58" s="40" t="s">
        <v>172</v>
      </c>
      <c r="O58" s="30">
        <f t="shared" si="5"/>
        <v>1200000</v>
      </c>
    </row>
    <row r="59" spans="1:15" ht="22.5" customHeight="1">
      <c r="A59" s="17"/>
      <c r="B59" s="253"/>
      <c r="C59" s="60" t="s">
        <v>58</v>
      </c>
      <c r="D59" s="42">
        <v>500</v>
      </c>
      <c r="E59" s="43">
        <v>500</v>
      </c>
      <c r="F59" s="21">
        <f t="shared" si="2"/>
        <v>0</v>
      </c>
      <c r="G59" s="22"/>
      <c r="H59" s="23"/>
      <c r="I59" s="23"/>
      <c r="J59" s="23"/>
      <c r="K59" s="23"/>
      <c r="L59" s="23"/>
      <c r="M59" s="23"/>
      <c r="N59" s="23"/>
      <c r="O59" s="24">
        <f>SUM(O61:O63)</f>
        <v>500000</v>
      </c>
    </row>
    <row r="60" spans="1:15" ht="13.5" customHeight="1">
      <c r="A60" s="17"/>
      <c r="B60" s="253"/>
      <c r="C60" s="191"/>
      <c r="D60" s="38"/>
      <c r="E60" s="44"/>
      <c r="F60" s="26"/>
      <c r="G60" s="45"/>
      <c r="H60" s="29"/>
      <c r="I60" s="29"/>
      <c r="J60" s="29"/>
      <c r="K60" s="29"/>
      <c r="L60" s="29"/>
      <c r="M60" s="29"/>
      <c r="N60" s="29"/>
      <c r="O60" s="30"/>
    </row>
    <row r="61" spans="1:15" ht="17.25" customHeight="1">
      <c r="A61" s="17"/>
      <c r="B61" s="61"/>
      <c r="C61" s="252"/>
      <c r="D61" s="38"/>
      <c r="E61" s="25"/>
      <c r="F61" s="206"/>
      <c r="G61" s="27" t="s">
        <v>127</v>
      </c>
      <c r="H61" s="28">
        <v>100000</v>
      </c>
      <c r="I61" s="40" t="s">
        <v>66</v>
      </c>
      <c r="J61" s="40"/>
      <c r="K61" s="40"/>
      <c r="L61" s="40">
        <v>1</v>
      </c>
      <c r="M61" s="40" t="s">
        <v>68</v>
      </c>
      <c r="N61" s="40" t="s">
        <v>65</v>
      </c>
      <c r="O61" s="30">
        <f>H61*L61</f>
        <v>100000</v>
      </c>
    </row>
    <row r="62" spans="1:15" ht="17.25" customHeight="1">
      <c r="A62" s="17"/>
      <c r="B62" s="61"/>
      <c r="C62" s="252"/>
      <c r="D62" s="38"/>
      <c r="E62" s="25"/>
      <c r="F62" s="206"/>
      <c r="G62" s="27" t="s">
        <v>128</v>
      </c>
      <c r="H62" s="28">
        <v>300000</v>
      </c>
      <c r="I62" s="40" t="s">
        <v>66</v>
      </c>
      <c r="J62" s="40"/>
      <c r="K62" s="40"/>
      <c r="L62" s="40">
        <v>1</v>
      </c>
      <c r="M62" s="40" t="s">
        <v>68</v>
      </c>
      <c r="N62" s="40" t="s">
        <v>65</v>
      </c>
      <c r="O62" s="30">
        <f t="shared" ref="O62:O63" si="6">H62*L62</f>
        <v>300000</v>
      </c>
    </row>
    <row r="63" spans="1:15" ht="17.25" customHeight="1">
      <c r="A63" s="17"/>
      <c r="B63" s="61"/>
      <c r="C63" s="252"/>
      <c r="D63" s="38"/>
      <c r="E63" s="25"/>
      <c r="F63" s="206"/>
      <c r="G63" s="27" t="s">
        <v>79</v>
      </c>
      <c r="H63" s="28">
        <v>100000</v>
      </c>
      <c r="I63" s="40" t="s">
        <v>66</v>
      </c>
      <c r="J63" s="40"/>
      <c r="K63" s="40"/>
      <c r="L63" s="40">
        <v>1</v>
      </c>
      <c r="M63" s="40" t="s">
        <v>68</v>
      </c>
      <c r="N63" s="40" t="s">
        <v>65</v>
      </c>
      <c r="O63" s="30">
        <f t="shared" si="6"/>
        <v>100000</v>
      </c>
    </row>
    <row r="64" spans="1:15" ht="23.25" customHeight="1">
      <c r="A64" s="147" t="s">
        <v>87</v>
      </c>
      <c r="B64" s="134" t="s">
        <v>59</v>
      </c>
      <c r="C64" s="148"/>
      <c r="D64" s="135">
        <f>SUM(D67,D65)</f>
        <v>12802</v>
      </c>
      <c r="E64" s="135">
        <f>SUM(E67,E65)</f>
        <v>12802</v>
      </c>
      <c r="F64" s="135">
        <f t="shared" ref="F64" si="7">SUM(F65,F67)</f>
        <v>0</v>
      </c>
      <c r="G64" s="149"/>
      <c r="H64" s="149"/>
      <c r="I64" s="149"/>
      <c r="J64" s="149"/>
      <c r="K64" s="149"/>
      <c r="L64" s="149"/>
      <c r="M64" s="149"/>
      <c r="N64" s="149"/>
      <c r="O64" s="138">
        <f>SUM(O65,O67)</f>
        <v>12802400</v>
      </c>
    </row>
    <row r="65" spans="1:17" ht="23.25" customHeight="1">
      <c r="A65" s="17"/>
      <c r="B65" s="253"/>
      <c r="C65" s="251" t="s">
        <v>60</v>
      </c>
      <c r="D65" s="42">
        <v>8000</v>
      </c>
      <c r="E65" s="43">
        <v>8000</v>
      </c>
      <c r="F65" s="21">
        <f>SUM(E65-D65)</f>
        <v>0</v>
      </c>
      <c r="G65" s="48"/>
      <c r="H65" s="48"/>
      <c r="I65" s="48"/>
      <c r="J65" s="48"/>
      <c r="K65" s="48"/>
      <c r="L65" s="48"/>
      <c r="M65" s="48"/>
      <c r="N65" s="48"/>
      <c r="O65" s="49">
        <v>8000000</v>
      </c>
    </row>
    <row r="66" spans="1:17" ht="23.25" customHeight="1">
      <c r="A66" s="17"/>
      <c r="B66" s="253"/>
      <c r="C66" s="252"/>
      <c r="D66" s="38"/>
      <c r="E66" s="44"/>
      <c r="F66" s="207">
        <f t="shared" si="2"/>
        <v>0</v>
      </c>
      <c r="G66" s="27" t="s">
        <v>129</v>
      </c>
      <c r="H66" s="28">
        <v>8000000</v>
      </c>
      <c r="I66" s="29" t="s">
        <v>66</v>
      </c>
      <c r="J66" s="29"/>
      <c r="K66" s="29"/>
      <c r="L66" s="29">
        <v>1</v>
      </c>
      <c r="M66" s="29" t="s">
        <v>130</v>
      </c>
      <c r="N66" s="29" t="s">
        <v>65</v>
      </c>
      <c r="O66" s="47">
        <f>H66*L66</f>
        <v>8000000</v>
      </c>
    </row>
    <row r="67" spans="1:17" ht="27" customHeight="1">
      <c r="A67" s="17"/>
      <c r="B67" s="253"/>
      <c r="C67" s="189" t="s">
        <v>61</v>
      </c>
      <c r="D67" s="183">
        <v>4802</v>
      </c>
      <c r="E67" s="184">
        <v>4802</v>
      </c>
      <c r="F67" s="235">
        <f>SUM(E67-D67)</f>
        <v>0</v>
      </c>
      <c r="G67" s="63"/>
      <c r="H67" s="63"/>
      <c r="I67" s="63"/>
      <c r="J67" s="63"/>
      <c r="K67" s="63"/>
      <c r="L67" s="63"/>
      <c r="M67" s="63"/>
      <c r="N67" s="63"/>
      <c r="O67" s="190">
        <f>SUM(O68:O69)</f>
        <v>4802400</v>
      </c>
    </row>
    <row r="68" spans="1:17" ht="18" customHeight="1">
      <c r="A68" s="17"/>
      <c r="B68" s="253"/>
      <c r="C68" s="257"/>
      <c r="D68" s="38"/>
      <c r="E68" s="185"/>
      <c r="F68" s="26"/>
      <c r="G68" s="27" t="s">
        <v>131</v>
      </c>
      <c r="H68" s="28">
        <v>200200</v>
      </c>
      <c r="I68" s="40" t="s">
        <v>66</v>
      </c>
      <c r="J68" s="40"/>
      <c r="K68" s="40"/>
      <c r="L68" s="40">
        <v>12</v>
      </c>
      <c r="M68" s="40" t="s">
        <v>80</v>
      </c>
      <c r="N68" s="40" t="s">
        <v>65</v>
      </c>
      <c r="O68" s="30">
        <f>H68*L68</f>
        <v>2402400</v>
      </c>
    </row>
    <row r="69" spans="1:17" ht="18" customHeight="1">
      <c r="A69" s="17"/>
      <c r="B69" s="253"/>
      <c r="C69" s="257"/>
      <c r="D69" s="38"/>
      <c r="E69" s="185"/>
      <c r="F69" s="26"/>
      <c r="G69" s="27" t="s">
        <v>202</v>
      </c>
      <c r="H69" s="28">
        <v>200000</v>
      </c>
      <c r="I69" s="40" t="s">
        <v>66</v>
      </c>
      <c r="J69" s="40"/>
      <c r="K69" s="40"/>
      <c r="L69" s="40">
        <v>12</v>
      </c>
      <c r="M69" s="40" t="s">
        <v>67</v>
      </c>
      <c r="N69" s="40" t="s">
        <v>65</v>
      </c>
      <c r="O69" s="30">
        <f>H69*L69</f>
        <v>2400000</v>
      </c>
    </row>
    <row r="70" spans="1:17" ht="22.5" customHeight="1">
      <c r="A70" s="150" t="s">
        <v>62</v>
      </c>
      <c r="B70" s="134" t="s">
        <v>216</v>
      </c>
      <c r="C70" s="134"/>
      <c r="D70" s="152">
        <f>SUM(D79,D71,D93,D100)</f>
        <v>129110</v>
      </c>
      <c r="E70" s="152">
        <f>SUM(E79,E71,E93,E100)</f>
        <v>133110</v>
      </c>
      <c r="F70" s="152">
        <f>SUM(F100,F93,F79,F71)</f>
        <v>4000</v>
      </c>
      <c r="G70" s="139"/>
      <c r="H70" s="140"/>
      <c r="I70" s="140"/>
      <c r="J70" s="140"/>
      <c r="K70" s="140"/>
      <c r="L70" s="140"/>
      <c r="M70" s="140"/>
      <c r="N70" s="140"/>
      <c r="O70" s="231">
        <f>SUM(O73:O78,O81:O92,O94:O99,O102:O103)</f>
        <v>133110000</v>
      </c>
    </row>
    <row r="71" spans="1:17" ht="23.25" customHeight="1">
      <c r="A71" s="199"/>
      <c r="B71" s="230"/>
      <c r="C71" s="232" t="s">
        <v>154</v>
      </c>
      <c r="D71" s="21">
        <v>13740</v>
      </c>
      <c r="E71" s="21">
        <v>13740</v>
      </c>
      <c r="F71" s="21">
        <f>SUM(E71-D71)</f>
        <v>0</v>
      </c>
      <c r="G71" s="64" t="s">
        <v>185</v>
      </c>
      <c r="H71" s="65"/>
      <c r="I71" s="65"/>
      <c r="J71" s="29"/>
      <c r="K71" s="29"/>
      <c r="L71" s="29"/>
      <c r="M71" s="29"/>
      <c r="N71" s="29"/>
      <c r="O71" s="30">
        <f>SUM(O73:O78)</f>
        <v>13740000</v>
      </c>
    </row>
    <row r="72" spans="1:17" ht="17.25" customHeight="1">
      <c r="A72" s="197"/>
      <c r="B72" s="61"/>
      <c r="C72" s="321" t="s">
        <v>203</v>
      </c>
      <c r="D72" s="26"/>
      <c r="E72" s="26"/>
      <c r="F72" s="26"/>
      <c r="G72" s="29"/>
      <c r="H72" s="29"/>
      <c r="I72" s="29"/>
      <c r="J72" s="65"/>
      <c r="K72" s="65"/>
      <c r="L72" s="29"/>
      <c r="M72" s="29"/>
      <c r="N72" s="29"/>
      <c r="O72" s="30"/>
    </row>
    <row r="73" spans="1:17" ht="17.25" customHeight="1">
      <c r="A73" s="197"/>
      <c r="B73" s="61"/>
      <c r="C73" s="321"/>
      <c r="D73" s="26"/>
      <c r="E73" s="233"/>
      <c r="F73" s="26"/>
      <c r="G73" s="27" t="s">
        <v>168</v>
      </c>
      <c r="H73" s="66">
        <v>100000</v>
      </c>
      <c r="I73" s="67" t="s">
        <v>89</v>
      </c>
      <c r="J73" s="29"/>
      <c r="K73" s="29"/>
      <c r="L73" s="67">
        <v>12</v>
      </c>
      <c r="M73" s="67" t="s">
        <v>125</v>
      </c>
      <c r="N73" s="67" t="s">
        <v>91</v>
      </c>
      <c r="O73" s="68">
        <f t="shared" ref="O73:O74" si="8">H73*L73</f>
        <v>1200000</v>
      </c>
    </row>
    <row r="74" spans="1:17" ht="17.25" customHeight="1">
      <c r="A74" s="197"/>
      <c r="B74" s="61"/>
      <c r="C74" s="321"/>
      <c r="D74" s="26"/>
      <c r="E74" s="233"/>
      <c r="F74" s="26"/>
      <c r="G74" s="69" t="s">
        <v>132</v>
      </c>
      <c r="H74" s="70">
        <v>400000</v>
      </c>
      <c r="I74" s="67" t="s">
        <v>89</v>
      </c>
      <c r="J74" s="29"/>
      <c r="K74" s="29"/>
      <c r="L74" s="67">
        <v>12</v>
      </c>
      <c r="M74" s="67" t="s">
        <v>125</v>
      </c>
      <c r="N74" s="67" t="s">
        <v>91</v>
      </c>
      <c r="O74" s="71">
        <f t="shared" si="8"/>
        <v>4800000</v>
      </c>
    </row>
    <row r="75" spans="1:17" ht="17.25" customHeight="1">
      <c r="A75" s="197"/>
      <c r="B75" s="61"/>
      <c r="C75" s="321"/>
      <c r="D75" s="26"/>
      <c r="E75" s="233"/>
      <c r="F75" s="26"/>
      <c r="G75" s="64" t="s">
        <v>174</v>
      </c>
      <c r="H75" s="72">
        <v>500000</v>
      </c>
      <c r="I75" s="67" t="s">
        <v>170</v>
      </c>
      <c r="J75" s="29"/>
      <c r="K75" s="29"/>
      <c r="L75" s="67">
        <v>1</v>
      </c>
      <c r="M75" s="67" t="s">
        <v>171</v>
      </c>
      <c r="N75" s="67" t="s">
        <v>172</v>
      </c>
      <c r="O75" s="68">
        <f t="shared" ref="O75:O78" si="9">H75*L75</f>
        <v>500000</v>
      </c>
    </row>
    <row r="76" spans="1:17" ht="17.25" customHeight="1">
      <c r="A76" s="197"/>
      <c r="B76" s="61"/>
      <c r="C76" s="321"/>
      <c r="D76" s="26"/>
      <c r="E76" s="233"/>
      <c r="F76" s="26"/>
      <c r="G76" s="64" t="s">
        <v>175</v>
      </c>
      <c r="H76" s="72">
        <v>1000000</v>
      </c>
      <c r="I76" s="67" t="s">
        <v>170</v>
      </c>
      <c r="J76" s="29"/>
      <c r="K76" s="29"/>
      <c r="L76" s="67">
        <v>1</v>
      </c>
      <c r="M76" s="67" t="s">
        <v>171</v>
      </c>
      <c r="N76" s="67"/>
      <c r="O76" s="68">
        <f t="shared" si="9"/>
        <v>1000000</v>
      </c>
    </row>
    <row r="77" spans="1:17" ht="17.25" customHeight="1">
      <c r="A77" s="197"/>
      <c r="B77" s="61"/>
      <c r="C77" s="321"/>
      <c r="D77" s="26"/>
      <c r="E77" s="233"/>
      <c r="F77" s="26"/>
      <c r="G77" s="64" t="s">
        <v>155</v>
      </c>
      <c r="H77" s="72">
        <v>400000</v>
      </c>
      <c r="I77" s="67" t="s">
        <v>170</v>
      </c>
      <c r="J77" s="29"/>
      <c r="K77" s="29"/>
      <c r="L77" s="67">
        <v>12</v>
      </c>
      <c r="M77" s="67" t="s">
        <v>173</v>
      </c>
      <c r="N77" s="67" t="s">
        <v>172</v>
      </c>
      <c r="O77" s="68">
        <f t="shared" si="9"/>
        <v>4800000</v>
      </c>
      <c r="Q77" s="194"/>
    </row>
    <row r="78" spans="1:17" ht="17.25" customHeight="1">
      <c r="A78" s="197"/>
      <c r="B78" s="61"/>
      <c r="C78" s="321"/>
      <c r="D78" s="26"/>
      <c r="E78" s="233"/>
      <c r="F78" s="26"/>
      <c r="G78" s="64" t="s">
        <v>186</v>
      </c>
      <c r="H78" s="72">
        <v>120000</v>
      </c>
      <c r="I78" s="67" t="s">
        <v>187</v>
      </c>
      <c r="J78" s="29"/>
      <c r="K78" s="29"/>
      <c r="L78" s="67">
        <v>12</v>
      </c>
      <c r="M78" s="67" t="s">
        <v>188</v>
      </c>
      <c r="N78" s="67" t="s">
        <v>189</v>
      </c>
      <c r="O78" s="68">
        <f t="shared" si="9"/>
        <v>1440000</v>
      </c>
      <c r="Q78" s="194"/>
    </row>
    <row r="79" spans="1:17" ht="27" customHeight="1">
      <c r="A79" s="197"/>
      <c r="B79" s="61"/>
      <c r="C79" s="322" t="s">
        <v>169</v>
      </c>
      <c r="D79" s="42">
        <v>109000</v>
      </c>
      <c r="E79" s="250">
        <v>113000</v>
      </c>
      <c r="F79" s="187">
        <f>SUM(E79-D79)</f>
        <v>4000</v>
      </c>
      <c r="G79" s="204" t="s">
        <v>176</v>
      </c>
      <c r="H79" s="23"/>
      <c r="I79" s="23"/>
      <c r="J79" s="23"/>
      <c r="K79" s="23"/>
      <c r="L79" s="23"/>
      <c r="M79" s="23"/>
      <c r="N79" s="23"/>
      <c r="O79" s="24">
        <f>SUM(O81:O92)</f>
        <v>113000000</v>
      </c>
      <c r="P79" s="2" t="s">
        <v>163</v>
      </c>
    </row>
    <row r="80" spans="1:17" ht="17.25" customHeight="1">
      <c r="A80" s="197"/>
      <c r="B80" s="61"/>
      <c r="C80" s="323"/>
      <c r="D80" s="198"/>
      <c r="E80" s="248"/>
      <c r="F80" s="186" t="s">
        <v>179</v>
      </c>
      <c r="G80" s="29"/>
      <c r="H80" s="65"/>
      <c r="I80" s="65"/>
      <c r="J80" s="65"/>
      <c r="K80" s="65"/>
      <c r="L80" s="65"/>
      <c r="M80" s="65"/>
      <c r="N80" s="29"/>
      <c r="O80" s="260"/>
    </row>
    <row r="81" spans="1:16" ht="17.25" customHeight="1">
      <c r="A81" s="197"/>
      <c r="B81" s="61"/>
      <c r="C81" s="323"/>
      <c r="D81" s="198"/>
      <c r="E81" s="249"/>
      <c r="F81" s="186"/>
      <c r="G81" s="64" t="s">
        <v>177</v>
      </c>
      <c r="H81" s="72">
        <v>7100000</v>
      </c>
      <c r="I81" s="67" t="s">
        <v>108</v>
      </c>
      <c r="J81" s="29"/>
      <c r="K81" s="29"/>
      <c r="L81" s="67">
        <v>10</v>
      </c>
      <c r="M81" s="67" t="s">
        <v>218</v>
      </c>
      <c r="N81" s="67" t="s">
        <v>110</v>
      </c>
      <c r="O81" s="68">
        <f t="shared" ref="O81:O91" si="10">H81*L81</f>
        <v>71000000</v>
      </c>
    </row>
    <row r="82" spans="1:16" ht="17.25" customHeight="1">
      <c r="A82" s="197"/>
      <c r="B82" s="61"/>
      <c r="C82" s="323"/>
      <c r="D82" s="198"/>
      <c r="E82" s="249"/>
      <c r="F82" s="186"/>
      <c r="G82" s="264" t="s">
        <v>215</v>
      </c>
      <c r="H82" s="265">
        <v>2500000</v>
      </c>
      <c r="I82" s="266" t="s">
        <v>108</v>
      </c>
      <c r="J82" s="267"/>
      <c r="K82" s="267"/>
      <c r="L82" s="266">
        <v>1</v>
      </c>
      <c r="M82" s="266" t="s">
        <v>227</v>
      </c>
      <c r="N82" s="266" t="s">
        <v>110</v>
      </c>
      <c r="O82" s="268">
        <v>2500000</v>
      </c>
    </row>
    <row r="83" spans="1:16" ht="17.25" customHeight="1">
      <c r="A83" s="197"/>
      <c r="B83" s="61"/>
      <c r="C83" s="323"/>
      <c r="D83" s="198"/>
      <c r="E83" s="249"/>
      <c r="F83" s="186"/>
      <c r="G83" s="264" t="s">
        <v>209</v>
      </c>
      <c r="H83" s="265">
        <v>1500000</v>
      </c>
      <c r="I83" s="266" t="s">
        <v>66</v>
      </c>
      <c r="J83" s="267"/>
      <c r="K83" s="267"/>
      <c r="L83" s="266">
        <v>1</v>
      </c>
      <c r="M83" s="266" t="s">
        <v>227</v>
      </c>
      <c r="N83" s="266" t="s">
        <v>65</v>
      </c>
      <c r="O83" s="268">
        <v>1500000</v>
      </c>
    </row>
    <row r="84" spans="1:16" ht="17.25" customHeight="1">
      <c r="A84" s="197"/>
      <c r="B84" s="61"/>
      <c r="C84" s="323"/>
      <c r="D84" s="198"/>
      <c r="E84" s="249"/>
      <c r="F84" s="186"/>
      <c r="G84" s="64" t="s">
        <v>210</v>
      </c>
      <c r="H84" s="72">
        <v>50000</v>
      </c>
      <c r="I84" s="67" t="s">
        <v>108</v>
      </c>
      <c r="J84" s="29"/>
      <c r="K84" s="29"/>
      <c r="L84" s="67">
        <v>10</v>
      </c>
      <c r="M84" s="67" t="s">
        <v>218</v>
      </c>
      <c r="N84" s="67" t="s">
        <v>110</v>
      </c>
      <c r="O84" s="68">
        <f t="shared" si="10"/>
        <v>500000</v>
      </c>
      <c r="P84" s="2" t="s">
        <v>191</v>
      </c>
    </row>
    <row r="85" spans="1:16" ht="17.25" customHeight="1">
      <c r="A85" s="197"/>
      <c r="B85" s="61"/>
      <c r="C85" s="323"/>
      <c r="D85" s="198"/>
      <c r="E85" s="249"/>
      <c r="F85" s="186"/>
      <c r="G85" s="64" t="s">
        <v>192</v>
      </c>
      <c r="H85" s="72">
        <v>20000</v>
      </c>
      <c r="I85" s="67" t="s">
        <v>193</v>
      </c>
      <c r="J85" s="29"/>
      <c r="K85" s="29"/>
      <c r="L85" s="67">
        <v>10</v>
      </c>
      <c r="M85" s="67" t="s">
        <v>218</v>
      </c>
      <c r="N85" s="67" t="s">
        <v>195</v>
      </c>
      <c r="O85" s="68">
        <v>200000</v>
      </c>
    </row>
    <row r="86" spans="1:16" ht="17.25" customHeight="1">
      <c r="A86" s="197"/>
      <c r="B86" s="61"/>
      <c r="C86" s="323"/>
      <c r="D86" s="198"/>
      <c r="E86" s="249"/>
      <c r="F86" s="186"/>
      <c r="G86" s="264" t="s">
        <v>178</v>
      </c>
      <c r="H86" s="265">
        <v>1420000</v>
      </c>
      <c r="I86" s="266" t="s">
        <v>108</v>
      </c>
      <c r="J86" s="267"/>
      <c r="K86" s="267"/>
      <c r="L86" s="266">
        <v>10</v>
      </c>
      <c r="M86" s="266" t="s">
        <v>218</v>
      </c>
      <c r="N86" s="266" t="s">
        <v>110</v>
      </c>
      <c r="O86" s="268">
        <f t="shared" si="10"/>
        <v>14200000</v>
      </c>
    </row>
    <row r="87" spans="1:16" ht="17.25" customHeight="1">
      <c r="A87" s="197"/>
      <c r="B87" s="61"/>
      <c r="C87" s="323"/>
      <c r="D87" s="198"/>
      <c r="E87" s="249"/>
      <c r="F87" s="186"/>
      <c r="G87" s="64" t="s">
        <v>214</v>
      </c>
      <c r="H87" s="72">
        <v>240000</v>
      </c>
      <c r="I87" s="67" t="s">
        <v>108</v>
      </c>
      <c r="J87" s="29"/>
      <c r="K87" s="29"/>
      <c r="L87" s="67">
        <v>10</v>
      </c>
      <c r="M87" s="67" t="s">
        <v>218</v>
      </c>
      <c r="N87" s="67" t="s">
        <v>110</v>
      </c>
      <c r="O87" s="68">
        <f t="shared" si="10"/>
        <v>2400000</v>
      </c>
      <c r="P87" s="2" t="s">
        <v>163</v>
      </c>
    </row>
    <row r="88" spans="1:16" ht="17.25" customHeight="1">
      <c r="A88" s="197"/>
      <c r="B88" s="61"/>
      <c r="C88" s="323"/>
      <c r="D88" s="198"/>
      <c r="E88" s="249"/>
      <c r="F88" s="186"/>
      <c r="G88" s="69" t="s">
        <v>211</v>
      </c>
      <c r="H88" s="70">
        <v>120000</v>
      </c>
      <c r="I88" s="67" t="s">
        <v>108</v>
      </c>
      <c r="J88" s="29"/>
      <c r="K88" s="29"/>
      <c r="L88" s="67">
        <v>10</v>
      </c>
      <c r="M88" s="67" t="s">
        <v>218</v>
      </c>
      <c r="N88" s="67" t="s">
        <v>110</v>
      </c>
      <c r="O88" s="71">
        <f t="shared" si="10"/>
        <v>1200000</v>
      </c>
    </row>
    <row r="89" spans="1:16" ht="17.25" customHeight="1">
      <c r="A89" s="197"/>
      <c r="B89" s="61"/>
      <c r="C89" s="323"/>
      <c r="D89" s="198"/>
      <c r="E89" s="249"/>
      <c r="F89" s="186"/>
      <c r="G89" s="69" t="s">
        <v>212</v>
      </c>
      <c r="H89" s="70">
        <v>2500000</v>
      </c>
      <c r="I89" s="67" t="s">
        <v>170</v>
      </c>
      <c r="J89" s="29"/>
      <c r="K89" s="29"/>
      <c r="L89" s="67">
        <v>2</v>
      </c>
      <c r="M89" s="67" t="s">
        <v>227</v>
      </c>
      <c r="N89" s="67" t="s">
        <v>172</v>
      </c>
      <c r="O89" s="71">
        <f t="shared" si="10"/>
        <v>5000000</v>
      </c>
    </row>
    <row r="90" spans="1:16" ht="17.25" customHeight="1">
      <c r="A90" s="197"/>
      <c r="B90" s="61"/>
      <c r="C90" s="323"/>
      <c r="D90" s="198"/>
      <c r="E90" s="249"/>
      <c r="F90" s="186"/>
      <c r="G90" s="69" t="s">
        <v>180</v>
      </c>
      <c r="H90" s="70">
        <v>150000</v>
      </c>
      <c r="I90" s="67" t="s">
        <v>170</v>
      </c>
      <c r="J90" s="29"/>
      <c r="K90" s="29"/>
      <c r="L90" s="67">
        <v>10</v>
      </c>
      <c r="M90" s="67" t="s">
        <v>218</v>
      </c>
      <c r="N90" s="67" t="s">
        <v>172</v>
      </c>
      <c r="O90" s="71">
        <f t="shared" si="10"/>
        <v>1500000</v>
      </c>
    </row>
    <row r="91" spans="1:16" ht="17.25" customHeight="1">
      <c r="A91" s="197"/>
      <c r="B91" s="61"/>
      <c r="C91" s="323"/>
      <c r="D91" s="198"/>
      <c r="E91" s="249"/>
      <c r="F91" s="186"/>
      <c r="G91" s="69" t="s">
        <v>181</v>
      </c>
      <c r="H91" s="70">
        <v>2000000</v>
      </c>
      <c r="I91" s="67" t="s">
        <v>170</v>
      </c>
      <c r="J91" s="29"/>
      <c r="K91" s="29"/>
      <c r="L91" s="67">
        <v>2</v>
      </c>
      <c r="M91" s="67" t="s">
        <v>227</v>
      </c>
      <c r="N91" s="67" t="s">
        <v>172</v>
      </c>
      <c r="O91" s="71">
        <f t="shared" si="10"/>
        <v>4000000</v>
      </c>
    </row>
    <row r="92" spans="1:16" ht="17.25" customHeight="1">
      <c r="A92" s="197"/>
      <c r="B92" s="61"/>
      <c r="C92" s="323"/>
      <c r="D92" s="198"/>
      <c r="E92" s="249"/>
      <c r="F92" s="186"/>
      <c r="G92" s="69" t="s">
        <v>213</v>
      </c>
      <c r="H92" s="70">
        <v>900000</v>
      </c>
      <c r="I92" s="67" t="s">
        <v>170</v>
      </c>
      <c r="J92" s="29"/>
      <c r="K92" s="29"/>
      <c r="L92" s="67">
        <v>10</v>
      </c>
      <c r="M92" s="67" t="s">
        <v>218</v>
      </c>
      <c r="N92" s="67" t="s">
        <v>223</v>
      </c>
      <c r="O92" s="71">
        <v>9000000</v>
      </c>
    </row>
    <row r="93" spans="1:16" ht="17.25" customHeight="1">
      <c r="A93" s="197"/>
      <c r="B93" s="253"/>
      <c r="C93" s="324" t="s">
        <v>133</v>
      </c>
      <c r="D93" s="42">
        <v>4370</v>
      </c>
      <c r="E93" s="42">
        <v>4370</v>
      </c>
      <c r="F93" s="42">
        <f>SUM(F94:F99)</f>
        <v>0</v>
      </c>
      <c r="G93" s="243" t="s">
        <v>134</v>
      </c>
      <c r="H93" s="244"/>
      <c r="I93" s="78"/>
      <c r="J93" s="23"/>
      <c r="K93" s="23"/>
      <c r="L93" s="78"/>
      <c r="M93" s="78"/>
      <c r="N93" s="78"/>
      <c r="O93" s="247">
        <f>SUM(O94:O99)</f>
        <v>4370000</v>
      </c>
    </row>
    <row r="94" spans="1:16" ht="17.25" customHeight="1">
      <c r="A94" s="197"/>
      <c r="B94" s="253"/>
      <c r="C94" s="321"/>
      <c r="D94" s="38"/>
      <c r="E94" s="200"/>
      <c r="F94" s="198"/>
      <c r="G94" s="69" t="s">
        <v>196</v>
      </c>
      <c r="H94" s="70">
        <v>300000</v>
      </c>
      <c r="I94" s="67" t="s">
        <v>193</v>
      </c>
      <c r="J94" s="29"/>
      <c r="K94" s="29"/>
      <c r="L94" s="67">
        <v>1</v>
      </c>
      <c r="M94" s="67" t="s">
        <v>194</v>
      </c>
      <c r="N94" s="67" t="s">
        <v>195</v>
      </c>
      <c r="O94" s="71">
        <v>300000</v>
      </c>
    </row>
    <row r="95" spans="1:16" ht="17.25" customHeight="1">
      <c r="A95" s="197"/>
      <c r="B95" s="253"/>
      <c r="C95" s="321"/>
      <c r="D95" s="209"/>
      <c r="E95" s="210"/>
      <c r="F95" s="26"/>
      <c r="G95" s="69" t="s">
        <v>135</v>
      </c>
      <c r="H95" s="70">
        <v>850000</v>
      </c>
      <c r="I95" s="67" t="s">
        <v>108</v>
      </c>
      <c r="J95" s="29"/>
      <c r="K95" s="29"/>
      <c r="L95" s="67">
        <v>1</v>
      </c>
      <c r="M95" s="67" t="s">
        <v>130</v>
      </c>
      <c r="N95" s="76" t="s">
        <v>110</v>
      </c>
      <c r="O95" s="71">
        <f>H95*L95</f>
        <v>850000</v>
      </c>
    </row>
    <row r="96" spans="1:16" ht="17.25" customHeight="1">
      <c r="A96" s="197"/>
      <c r="B96" s="253"/>
      <c r="C96" s="321"/>
      <c r="D96" s="209"/>
      <c r="E96" s="210"/>
      <c r="F96" s="26"/>
      <c r="G96" s="69" t="s">
        <v>167</v>
      </c>
      <c r="H96" s="70">
        <v>400000</v>
      </c>
      <c r="I96" s="67" t="s">
        <v>108</v>
      </c>
      <c r="J96" s="29"/>
      <c r="K96" s="29"/>
      <c r="L96" s="67">
        <v>1</v>
      </c>
      <c r="M96" s="67" t="s">
        <v>130</v>
      </c>
      <c r="N96" s="76" t="s">
        <v>110</v>
      </c>
      <c r="O96" s="71">
        <f>H96*L96</f>
        <v>400000</v>
      </c>
    </row>
    <row r="97" spans="1:15" ht="17.25" customHeight="1">
      <c r="A97" s="197"/>
      <c r="B97" s="253"/>
      <c r="C97" s="321"/>
      <c r="D97" s="209"/>
      <c r="E97" s="210"/>
      <c r="F97" s="26"/>
      <c r="G97" s="64" t="s">
        <v>182</v>
      </c>
      <c r="H97" s="70">
        <v>110000</v>
      </c>
      <c r="I97" s="67" t="s">
        <v>66</v>
      </c>
      <c r="J97" s="29"/>
      <c r="K97" s="29"/>
      <c r="L97" s="67">
        <v>12</v>
      </c>
      <c r="M97" s="67" t="s">
        <v>183</v>
      </c>
      <c r="N97" s="76" t="s">
        <v>65</v>
      </c>
      <c r="O97" s="71">
        <f t="shared" ref="O97" si="11">H97*L97</f>
        <v>1320000</v>
      </c>
    </row>
    <row r="98" spans="1:15" ht="17.25" customHeight="1">
      <c r="A98" s="197"/>
      <c r="B98" s="253"/>
      <c r="C98" s="321"/>
      <c r="D98" s="209"/>
      <c r="E98" s="210"/>
      <c r="F98" s="26"/>
      <c r="G98" s="64" t="s">
        <v>198</v>
      </c>
      <c r="H98" s="70">
        <v>500000</v>
      </c>
      <c r="I98" s="67" t="s">
        <v>193</v>
      </c>
      <c r="J98" s="29"/>
      <c r="K98" s="29"/>
      <c r="L98" s="67">
        <v>12</v>
      </c>
      <c r="M98" s="67" t="s">
        <v>197</v>
      </c>
      <c r="N98" s="76" t="s">
        <v>195</v>
      </c>
      <c r="O98" s="71">
        <v>500000</v>
      </c>
    </row>
    <row r="99" spans="1:15" ht="17.25" customHeight="1">
      <c r="A99" s="197"/>
      <c r="B99" s="253"/>
      <c r="C99" s="325"/>
      <c r="D99" s="245"/>
      <c r="E99" s="246"/>
      <c r="F99" s="34"/>
      <c r="G99" s="203" t="s">
        <v>199</v>
      </c>
      <c r="H99" s="77">
        <v>1000000</v>
      </c>
      <c r="I99" s="73" t="s">
        <v>108</v>
      </c>
      <c r="J99" s="13"/>
      <c r="K99" s="13"/>
      <c r="L99" s="73">
        <v>1</v>
      </c>
      <c r="M99" s="73" t="s">
        <v>111</v>
      </c>
      <c r="N99" s="73" t="s">
        <v>110</v>
      </c>
      <c r="O99" s="79">
        <f t="shared" ref="O99" si="12">H99*L99</f>
        <v>1000000</v>
      </c>
    </row>
    <row r="100" spans="1:15" ht="17.25" customHeight="1">
      <c r="A100" s="197"/>
      <c r="B100" s="253"/>
      <c r="C100" s="326" t="s">
        <v>137</v>
      </c>
      <c r="D100" s="26">
        <v>2000</v>
      </c>
      <c r="E100" s="209">
        <v>2000</v>
      </c>
      <c r="F100" s="26">
        <f>SUM(E100-D100)</f>
        <v>0</v>
      </c>
      <c r="G100" s="64" t="s">
        <v>138</v>
      </c>
      <c r="H100" s="72"/>
      <c r="I100" s="67"/>
      <c r="J100" s="29"/>
      <c r="K100" s="29"/>
      <c r="L100" s="67"/>
      <c r="M100" s="67"/>
      <c r="N100" s="67"/>
      <c r="O100" s="68">
        <f>SUM(O102:O103)</f>
        <v>2000000</v>
      </c>
    </row>
    <row r="101" spans="1:15" ht="17.25" customHeight="1">
      <c r="A101" s="197"/>
      <c r="B101" s="253"/>
      <c r="C101" s="326"/>
      <c r="D101" s="26"/>
      <c r="E101" s="209"/>
      <c r="F101" s="26"/>
      <c r="G101" s="64"/>
      <c r="H101" s="72"/>
      <c r="I101" s="67"/>
      <c r="J101" s="29"/>
      <c r="K101" s="29"/>
      <c r="L101" s="67"/>
      <c r="M101" s="67"/>
      <c r="N101" s="67"/>
      <c r="O101" s="68"/>
    </row>
    <row r="102" spans="1:15" ht="17.25" customHeight="1">
      <c r="A102" s="197"/>
      <c r="B102" s="253"/>
      <c r="C102" s="326"/>
      <c r="D102" s="209"/>
      <c r="E102" s="210"/>
      <c r="F102" s="26"/>
      <c r="G102" s="64" t="s">
        <v>139</v>
      </c>
      <c r="H102" s="74">
        <v>1000000</v>
      </c>
      <c r="I102" s="74" t="s">
        <v>118</v>
      </c>
      <c r="J102" s="202"/>
      <c r="K102" s="202"/>
      <c r="L102" s="74">
        <v>1</v>
      </c>
      <c r="M102" s="74" t="s">
        <v>136</v>
      </c>
      <c r="N102" s="80" t="s">
        <v>120</v>
      </c>
      <c r="O102" s="75">
        <f>SUM(H102*L102)</f>
        <v>1000000</v>
      </c>
    </row>
    <row r="103" spans="1:15" ht="17.25" customHeight="1">
      <c r="A103" s="197"/>
      <c r="B103" s="255"/>
      <c r="C103" s="327"/>
      <c r="D103" s="209"/>
      <c r="E103" s="210"/>
      <c r="F103" s="34"/>
      <c r="G103" s="64" t="s">
        <v>140</v>
      </c>
      <c r="H103" s="74">
        <v>1000000</v>
      </c>
      <c r="I103" s="80" t="s">
        <v>108</v>
      </c>
      <c r="J103" s="202"/>
      <c r="K103" s="202"/>
      <c r="L103" s="80">
        <v>1</v>
      </c>
      <c r="M103" s="80" t="s">
        <v>109</v>
      </c>
      <c r="N103" s="80" t="s">
        <v>110</v>
      </c>
      <c r="O103" s="75">
        <f>H103*L103</f>
        <v>1000000</v>
      </c>
    </row>
    <row r="104" spans="1:15" ht="23.25" customHeight="1">
      <c r="A104" s="150" t="s">
        <v>63</v>
      </c>
      <c r="B104" s="134" t="s">
        <v>63</v>
      </c>
      <c r="C104" s="153" t="s">
        <v>63</v>
      </c>
      <c r="D104" s="135">
        <v>2000</v>
      </c>
      <c r="E104" s="151">
        <v>2000</v>
      </c>
      <c r="F104" s="152">
        <f t="shared" ref="F104" si="13">SUM(E104-D104)</f>
        <v>0</v>
      </c>
      <c r="G104" s="166" t="s">
        <v>153</v>
      </c>
      <c r="H104" s="154">
        <v>2000000</v>
      </c>
      <c r="I104" s="155" t="s">
        <v>103</v>
      </c>
      <c r="J104" s="140"/>
      <c r="K104" s="140"/>
      <c r="L104" s="155">
        <v>1</v>
      </c>
      <c r="M104" s="155" t="s">
        <v>105</v>
      </c>
      <c r="N104" s="155" t="s">
        <v>104</v>
      </c>
      <c r="O104" s="156">
        <f t="shared" ref="O104" si="14">H104*L104</f>
        <v>2000000</v>
      </c>
    </row>
    <row r="105" spans="1:15" ht="22.5" customHeight="1" thickBot="1">
      <c r="A105" s="157" t="s">
        <v>64</v>
      </c>
      <c r="B105" s="158" t="s">
        <v>64</v>
      </c>
      <c r="C105" s="159" t="s">
        <v>64</v>
      </c>
      <c r="D105" s="160">
        <v>1000</v>
      </c>
      <c r="E105" s="161">
        <v>1000</v>
      </c>
      <c r="F105" s="261">
        <v>0</v>
      </c>
      <c r="G105" s="167" t="s">
        <v>152</v>
      </c>
      <c r="H105" s="162">
        <v>1000000</v>
      </c>
      <c r="I105" s="163" t="s">
        <v>103</v>
      </c>
      <c r="J105" s="164"/>
      <c r="K105" s="164"/>
      <c r="L105" s="163">
        <v>1</v>
      </c>
      <c r="M105" s="163" t="s">
        <v>105</v>
      </c>
      <c r="N105" s="163" t="s">
        <v>104</v>
      </c>
      <c r="O105" s="165">
        <v>1000000</v>
      </c>
    </row>
    <row r="106" spans="1:15">
      <c r="E106" s="84"/>
      <c r="F106" s="84"/>
      <c r="G106" s="85"/>
    </row>
    <row r="107" spans="1:15">
      <c r="E107" s="84"/>
      <c r="F107" s="84"/>
      <c r="G107" s="85"/>
    </row>
    <row r="108" spans="1:15">
      <c r="E108" s="84"/>
      <c r="F108" s="84"/>
      <c r="G108" s="85"/>
    </row>
    <row r="109" spans="1:15">
      <c r="E109" s="84"/>
      <c r="F109" s="84"/>
      <c r="G109" s="85"/>
    </row>
    <row r="110" spans="1:15">
      <c r="E110" s="84"/>
      <c r="F110" s="84"/>
      <c r="G110" s="85"/>
    </row>
    <row r="111" spans="1:15">
      <c r="E111" s="84"/>
      <c r="F111" s="84"/>
      <c r="G111" s="85"/>
    </row>
    <row r="112" spans="1:15">
      <c r="E112" s="84"/>
      <c r="F112" s="84"/>
      <c r="G112" s="85"/>
    </row>
    <row r="113" spans="5:7">
      <c r="E113" s="84"/>
      <c r="F113" s="84"/>
      <c r="G113" s="85"/>
    </row>
    <row r="114" spans="5:7">
      <c r="E114" s="84"/>
      <c r="F114" s="84"/>
      <c r="G114" s="85"/>
    </row>
    <row r="115" spans="5:7">
      <c r="E115" s="84"/>
      <c r="F115" s="84"/>
      <c r="G115" s="85"/>
    </row>
    <row r="116" spans="5:7">
      <c r="E116" s="84"/>
      <c r="F116" s="84"/>
      <c r="G116" s="85"/>
    </row>
    <row r="117" spans="5:7">
      <c r="E117" s="84"/>
      <c r="F117" s="84"/>
      <c r="G117" s="85"/>
    </row>
    <row r="118" spans="5:7">
      <c r="E118" s="84"/>
      <c r="F118" s="84"/>
      <c r="G118" s="85"/>
    </row>
    <row r="119" spans="5:7">
      <c r="E119" s="84"/>
      <c r="F119" s="84"/>
      <c r="G119" s="85"/>
    </row>
    <row r="120" spans="5:7">
      <c r="E120" s="84"/>
      <c r="F120" s="84"/>
      <c r="G120" s="85"/>
    </row>
    <row r="121" spans="5:7">
      <c r="E121" s="84"/>
      <c r="F121" s="84"/>
      <c r="G121" s="85"/>
    </row>
    <row r="122" spans="5:7">
      <c r="E122" s="84"/>
      <c r="F122" s="84"/>
      <c r="G122" s="85"/>
    </row>
    <row r="123" spans="5:7">
      <c r="E123" s="84"/>
      <c r="F123" s="84"/>
      <c r="G123" s="85"/>
    </row>
    <row r="124" spans="5:7">
      <c r="E124" s="84"/>
      <c r="F124" s="84"/>
      <c r="G124" s="85"/>
    </row>
    <row r="125" spans="5:7">
      <c r="E125" s="84"/>
      <c r="F125" s="84"/>
      <c r="G125" s="85"/>
    </row>
    <row r="126" spans="5:7">
      <c r="E126" s="84"/>
      <c r="F126" s="84"/>
      <c r="G126" s="85"/>
    </row>
    <row r="127" spans="5:7">
      <c r="E127" s="84"/>
      <c r="F127" s="84"/>
      <c r="G127" s="85"/>
    </row>
    <row r="128" spans="5:7">
      <c r="E128" s="84"/>
      <c r="F128" s="84"/>
      <c r="G128" s="85"/>
    </row>
    <row r="129" spans="5:7">
      <c r="E129" s="84"/>
      <c r="F129" s="84"/>
      <c r="G129" s="85"/>
    </row>
    <row r="130" spans="5:7">
      <c r="E130" s="84"/>
      <c r="F130" s="84"/>
      <c r="G130" s="85"/>
    </row>
    <row r="131" spans="5:7">
      <c r="E131" s="84"/>
      <c r="F131" s="84"/>
      <c r="G131" s="85"/>
    </row>
    <row r="132" spans="5:7">
      <c r="E132" s="84"/>
      <c r="F132" s="84"/>
      <c r="G132" s="85"/>
    </row>
    <row r="133" spans="5:7">
      <c r="E133" s="84"/>
      <c r="F133" s="84"/>
      <c r="G133" s="85"/>
    </row>
    <row r="134" spans="5:7">
      <c r="E134" s="84"/>
      <c r="F134" s="84"/>
      <c r="G134" s="85"/>
    </row>
    <row r="135" spans="5:7">
      <c r="E135" s="84"/>
      <c r="F135" s="84"/>
      <c r="G135" s="85"/>
    </row>
    <row r="136" spans="5:7">
      <c r="E136" s="84"/>
      <c r="F136" s="84"/>
      <c r="G136" s="85"/>
    </row>
    <row r="137" spans="5:7">
      <c r="E137" s="84"/>
      <c r="F137" s="84"/>
      <c r="G137" s="85"/>
    </row>
    <row r="138" spans="5:7">
      <c r="E138" s="84"/>
      <c r="F138" s="84"/>
      <c r="G138" s="85"/>
    </row>
    <row r="139" spans="5:7">
      <c r="E139" s="84"/>
      <c r="F139" s="84"/>
      <c r="G139" s="85"/>
    </row>
    <row r="140" spans="5:7">
      <c r="E140" s="84"/>
      <c r="F140" s="84"/>
      <c r="G140" s="85"/>
    </row>
    <row r="141" spans="5:7">
      <c r="E141" s="84"/>
      <c r="F141" s="84"/>
      <c r="G141" s="85"/>
    </row>
    <row r="142" spans="5:7">
      <c r="E142" s="84"/>
      <c r="F142" s="84"/>
      <c r="G142" s="85"/>
    </row>
    <row r="143" spans="5:7">
      <c r="E143" s="84"/>
      <c r="F143" s="84"/>
      <c r="G143" s="85"/>
    </row>
    <row r="144" spans="5:7">
      <c r="E144" s="84"/>
      <c r="F144" s="84"/>
      <c r="G144" s="85"/>
    </row>
    <row r="145" spans="5:7">
      <c r="E145" s="84"/>
      <c r="F145" s="84"/>
      <c r="G145" s="85"/>
    </row>
    <row r="146" spans="5:7">
      <c r="E146" s="84"/>
      <c r="F146" s="84"/>
      <c r="G146" s="85"/>
    </row>
    <row r="147" spans="5:7">
      <c r="E147" s="84"/>
      <c r="F147" s="84"/>
      <c r="G147" s="85"/>
    </row>
    <row r="148" spans="5:7">
      <c r="E148" s="84"/>
      <c r="F148" s="84"/>
      <c r="G148" s="85"/>
    </row>
    <row r="149" spans="5:7">
      <c r="E149" s="84"/>
      <c r="F149" s="84"/>
      <c r="G149" s="85"/>
    </row>
    <row r="150" spans="5:7">
      <c r="E150" s="84"/>
      <c r="F150" s="84"/>
      <c r="G150" s="85"/>
    </row>
    <row r="151" spans="5:7">
      <c r="E151" s="84"/>
      <c r="F151" s="84"/>
      <c r="G151" s="85"/>
    </row>
    <row r="152" spans="5:7">
      <c r="E152" s="84"/>
      <c r="F152" s="84"/>
      <c r="G152" s="85"/>
    </row>
    <row r="153" spans="5:7">
      <c r="E153" s="84"/>
      <c r="F153" s="84"/>
      <c r="G153" s="85"/>
    </row>
    <row r="154" spans="5:7">
      <c r="E154" s="84"/>
      <c r="F154" s="84"/>
      <c r="G154" s="85"/>
    </row>
    <row r="155" spans="5:7">
      <c r="E155" s="84"/>
      <c r="F155" s="84"/>
      <c r="G155" s="85"/>
    </row>
    <row r="156" spans="5:7">
      <c r="E156" s="84"/>
      <c r="F156" s="84"/>
      <c r="G156" s="85"/>
    </row>
    <row r="157" spans="5:7">
      <c r="E157" s="84"/>
      <c r="F157" s="84"/>
      <c r="G157" s="85"/>
    </row>
    <row r="158" spans="5:7">
      <c r="E158" s="84"/>
      <c r="F158" s="84"/>
      <c r="G158" s="85"/>
    </row>
    <row r="159" spans="5:7">
      <c r="E159" s="84"/>
      <c r="F159" s="84"/>
      <c r="G159" s="85"/>
    </row>
    <row r="160" spans="5:7">
      <c r="E160" s="84"/>
      <c r="F160" s="84"/>
      <c r="G160" s="85"/>
    </row>
    <row r="161" spans="5:7">
      <c r="E161" s="84"/>
      <c r="F161" s="84"/>
      <c r="G161" s="85"/>
    </row>
    <row r="162" spans="5:7">
      <c r="E162" s="84"/>
      <c r="F162" s="84"/>
      <c r="G162" s="85"/>
    </row>
    <row r="163" spans="5:7">
      <c r="E163" s="84"/>
      <c r="F163" s="84"/>
      <c r="G163" s="85"/>
    </row>
    <row r="164" spans="5:7">
      <c r="E164" s="84"/>
      <c r="F164" s="84"/>
      <c r="G164" s="85"/>
    </row>
    <row r="165" spans="5:7">
      <c r="E165" s="84"/>
      <c r="F165" s="84"/>
      <c r="G165" s="85"/>
    </row>
    <row r="166" spans="5:7">
      <c r="E166" s="84"/>
      <c r="F166" s="84"/>
      <c r="G166" s="85"/>
    </row>
    <row r="167" spans="5:7">
      <c r="E167" s="84"/>
      <c r="F167" s="84"/>
      <c r="G167" s="85"/>
    </row>
    <row r="168" spans="5:7">
      <c r="E168" s="84"/>
      <c r="F168" s="84"/>
      <c r="G168" s="85"/>
    </row>
    <row r="169" spans="5:7">
      <c r="E169" s="84"/>
      <c r="F169" s="84"/>
      <c r="G169" s="85"/>
    </row>
    <row r="170" spans="5:7">
      <c r="E170" s="84"/>
      <c r="F170" s="84"/>
      <c r="G170" s="85"/>
    </row>
    <row r="171" spans="5:7">
      <c r="E171" s="84"/>
      <c r="F171" s="84"/>
      <c r="G171" s="85"/>
    </row>
    <row r="172" spans="5:7">
      <c r="E172" s="84"/>
      <c r="F172" s="84"/>
      <c r="G172" s="85"/>
    </row>
    <row r="173" spans="5:7">
      <c r="E173" s="84"/>
      <c r="F173" s="84"/>
      <c r="G173" s="85"/>
    </row>
    <row r="174" spans="5:7">
      <c r="E174" s="84"/>
      <c r="F174" s="84"/>
      <c r="G174" s="85"/>
    </row>
    <row r="175" spans="5:7">
      <c r="E175" s="84"/>
      <c r="F175" s="84"/>
      <c r="G175" s="85"/>
    </row>
    <row r="176" spans="5:7">
      <c r="E176" s="84"/>
      <c r="F176" s="84"/>
      <c r="G176" s="85"/>
    </row>
    <row r="177" spans="5:7">
      <c r="E177" s="84"/>
      <c r="F177" s="84"/>
      <c r="G177" s="85"/>
    </row>
    <row r="178" spans="5:7">
      <c r="E178" s="84"/>
      <c r="F178" s="84"/>
      <c r="G178" s="85"/>
    </row>
    <row r="179" spans="5:7">
      <c r="E179" s="84"/>
      <c r="F179" s="84"/>
      <c r="G179" s="85"/>
    </row>
    <row r="180" spans="5:7">
      <c r="E180" s="84"/>
      <c r="F180" s="84"/>
      <c r="G180" s="85"/>
    </row>
    <row r="181" spans="5:7">
      <c r="E181" s="84"/>
      <c r="F181" s="84"/>
      <c r="G181" s="85"/>
    </row>
    <row r="182" spans="5:7">
      <c r="E182" s="84"/>
      <c r="F182" s="84"/>
      <c r="G182" s="85"/>
    </row>
    <row r="183" spans="5:7">
      <c r="E183" s="84"/>
      <c r="F183" s="84"/>
      <c r="G183" s="85"/>
    </row>
    <row r="184" spans="5:7">
      <c r="E184" s="84"/>
      <c r="F184" s="84"/>
      <c r="G184" s="85"/>
    </row>
    <row r="185" spans="5:7">
      <c r="E185" s="84"/>
      <c r="F185" s="84"/>
      <c r="G185" s="85"/>
    </row>
    <row r="186" spans="5:7">
      <c r="E186" s="84"/>
      <c r="F186" s="84"/>
      <c r="G186" s="85"/>
    </row>
    <row r="187" spans="5:7">
      <c r="E187" s="84"/>
      <c r="F187" s="84"/>
      <c r="G187" s="85"/>
    </row>
    <row r="188" spans="5:7">
      <c r="E188" s="84"/>
      <c r="F188" s="84"/>
      <c r="G188" s="85"/>
    </row>
    <row r="189" spans="5:7">
      <c r="E189" s="84"/>
      <c r="F189" s="84"/>
      <c r="G189" s="85"/>
    </row>
    <row r="190" spans="5:7">
      <c r="E190" s="84"/>
      <c r="F190" s="84"/>
      <c r="G190" s="85"/>
    </row>
    <row r="191" spans="5:7">
      <c r="E191" s="84"/>
      <c r="F191" s="84"/>
      <c r="G191" s="85"/>
    </row>
    <row r="192" spans="5:7">
      <c r="E192" s="84"/>
      <c r="F192" s="84"/>
      <c r="G192" s="85"/>
    </row>
    <row r="193" spans="5:7">
      <c r="E193" s="84"/>
      <c r="F193" s="84"/>
      <c r="G193" s="85"/>
    </row>
    <row r="194" spans="5:7">
      <c r="E194" s="84"/>
      <c r="F194" s="84"/>
      <c r="G194" s="85"/>
    </row>
    <row r="195" spans="5:7">
      <c r="E195" s="84"/>
      <c r="F195" s="84"/>
      <c r="G195" s="85"/>
    </row>
    <row r="196" spans="5:7">
      <c r="E196" s="84"/>
      <c r="F196" s="84"/>
      <c r="G196" s="85"/>
    </row>
    <row r="197" spans="5:7">
      <c r="E197" s="84"/>
      <c r="F197" s="84"/>
      <c r="G197" s="85"/>
    </row>
    <row r="198" spans="5:7">
      <c r="E198" s="84"/>
      <c r="F198" s="84"/>
      <c r="G198" s="85"/>
    </row>
    <row r="199" spans="5:7">
      <c r="E199" s="84"/>
      <c r="F199" s="84"/>
      <c r="G199" s="85"/>
    </row>
    <row r="200" spans="5:7">
      <c r="E200" s="84"/>
      <c r="F200" s="84"/>
      <c r="G200" s="85"/>
    </row>
    <row r="201" spans="5:7">
      <c r="E201" s="84"/>
      <c r="F201" s="84"/>
      <c r="G201" s="85"/>
    </row>
    <row r="202" spans="5:7">
      <c r="E202" s="84"/>
      <c r="F202" s="84"/>
      <c r="G202" s="85"/>
    </row>
    <row r="203" spans="5:7">
      <c r="E203" s="84"/>
      <c r="F203" s="84"/>
      <c r="G203" s="85"/>
    </row>
    <row r="204" spans="5:7">
      <c r="E204" s="84"/>
      <c r="F204" s="84"/>
      <c r="G204" s="85"/>
    </row>
    <row r="205" spans="5:7">
      <c r="E205" s="84"/>
      <c r="F205" s="84"/>
      <c r="G205" s="85"/>
    </row>
    <row r="206" spans="5:7">
      <c r="E206" s="84"/>
      <c r="F206" s="84"/>
      <c r="G206" s="85"/>
    </row>
    <row r="207" spans="5:7">
      <c r="E207" s="84"/>
      <c r="F207" s="84"/>
      <c r="G207" s="85"/>
    </row>
    <row r="208" spans="5:7">
      <c r="E208" s="84"/>
      <c r="F208" s="84"/>
      <c r="G208" s="85"/>
    </row>
    <row r="209" spans="5:7">
      <c r="E209" s="84"/>
      <c r="F209" s="84"/>
      <c r="G209" s="85"/>
    </row>
    <row r="210" spans="5:7">
      <c r="E210" s="84"/>
      <c r="F210" s="84"/>
      <c r="G210" s="85"/>
    </row>
    <row r="211" spans="5:7">
      <c r="E211" s="84"/>
      <c r="F211" s="84"/>
      <c r="G211" s="85"/>
    </row>
    <row r="212" spans="5:7">
      <c r="E212" s="84"/>
      <c r="F212" s="84"/>
      <c r="G212" s="85"/>
    </row>
    <row r="213" spans="5:7">
      <c r="E213" s="84"/>
      <c r="F213" s="84"/>
      <c r="G213" s="85"/>
    </row>
    <row r="214" spans="5:7">
      <c r="E214" s="84"/>
      <c r="F214" s="84"/>
      <c r="G214" s="85"/>
    </row>
    <row r="215" spans="5:7">
      <c r="E215" s="84"/>
      <c r="F215" s="84"/>
      <c r="G215" s="85"/>
    </row>
    <row r="216" spans="5:7">
      <c r="E216" s="84"/>
      <c r="F216" s="84"/>
      <c r="G216" s="85"/>
    </row>
    <row r="217" spans="5:7">
      <c r="E217" s="84"/>
      <c r="F217" s="84"/>
      <c r="G217" s="85"/>
    </row>
    <row r="218" spans="5:7">
      <c r="E218" s="84"/>
      <c r="F218" s="84"/>
      <c r="G218" s="85"/>
    </row>
    <row r="219" spans="5:7">
      <c r="E219" s="84"/>
      <c r="F219" s="84"/>
      <c r="G219" s="85"/>
    </row>
    <row r="220" spans="5:7">
      <c r="E220" s="84"/>
      <c r="F220" s="84"/>
      <c r="G220" s="85"/>
    </row>
    <row r="221" spans="5:7">
      <c r="E221" s="84"/>
      <c r="F221" s="84"/>
      <c r="G221" s="85"/>
    </row>
    <row r="222" spans="5:7">
      <c r="E222" s="84"/>
      <c r="F222" s="84"/>
      <c r="G222" s="85"/>
    </row>
    <row r="223" spans="5:7">
      <c r="E223" s="84"/>
      <c r="F223" s="84"/>
      <c r="G223" s="85"/>
    </row>
    <row r="224" spans="5:7">
      <c r="E224" s="84"/>
      <c r="F224" s="84"/>
      <c r="G224" s="85"/>
    </row>
    <row r="225" spans="5:7">
      <c r="E225" s="84"/>
      <c r="F225" s="84"/>
      <c r="G225" s="85"/>
    </row>
    <row r="226" spans="5:7">
      <c r="E226" s="84"/>
      <c r="F226" s="84"/>
      <c r="G226" s="85"/>
    </row>
    <row r="227" spans="5:7">
      <c r="E227" s="84"/>
      <c r="F227" s="84"/>
      <c r="G227" s="85"/>
    </row>
    <row r="228" spans="5:7">
      <c r="E228" s="84"/>
      <c r="F228" s="84"/>
      <c r="G228" s="85"/>
    </row>
    <row r="229" spans="5:7">
      <c r="E229" s="84"/>
      <c r="F229" s="84"/>
      <c r="G229" s="85"/>
    </row>
    <row r="230" spans="5:7">
      <c r="E230" s="84"/>
      <c r="F230" s="84"/>
      <c r="G230" s="85"/>
    </row>
    <row r="231" spans="5:7">
      <c r="E231" s="84"/>
      <c r="F231" s="84"/>
      <c r="G231" s="85"/>
    </row>
    <row r="232" spans="5:7">
      <c r="E232" s="84"/>
      <c r="F232" s="84"/>
      <c r="G232" s="85"/>
    </row>
    <row r="233" spans="5:7">
      <c r="E233" s="84"/>
      <c r="F233" s="84"/>
      <c r="G233" s="85"/>
    </row>
    <row r="234" spans="5:7">
      <c r="E234" s="84"/>
      <c r="F234" s="84"/>
      <c r="G234" s="85"/>
    </row>
    <row r="235" spans="5:7">
      <c r="E235" s="84"/>
      <c r="F235" s="84"/>
      <c r="G235" s="85"/>
    </row>
    <row r="236" spans="5:7">
      <c r="E236" s="84"/>
      <c r="F236" s="84"/>
      <c r="G236" s="85"/>
    </row>
    <row r="237" spans="5:7">
      <c r="E237" s="84"/>
      <c r="F237" s="84"/>
      <c r="G237" s="85"/>
    </row>
    <row r="238" spans="5:7">
      <c r="E238" s="84"/>
      <c r="F238" s="84"/>
      <c r="G238" s="85"/>
    </row>
    <row r="239" spans="5:7">
      <c r="E239" s="84"/>
      <c r="F239" s="84"/>
      <c r="G239" s="85"/>
    </row>
    <row r="240" spans="5:7">
      <c r="E240" s="84"/>
      <c r="F240" s="84"/>
      <c r="G240" s="85"/>
    </row>
    <row r="241" spans="5:7">
      <c r="E241" s="84"/>
      <c r="F241" s="84"/>
      <c r="G241" s="85"/>
    </row>
    <row r="242" spans="5:7">
      <c r="E242" s="84"/>
      <c r="F242" s="84"/>
      <c r="G242" s="85"/>
    </row>
    <row r="243" spans="5:7">
      <c r="E243" s="84"/>
      <c r="F243" s="84"/>
      <c r="G243" s="85"/>
    </row>
    <row r="244" spans="5:7">
      <c r="E244" s="84"/>
      <c r="F244" s="84"/>
      <c r="G244" s="85"/>
    </row>
    <row r="245" spans="5:7">
      <c r="E245" s="84"/>
      <c r="F245" s="84"/>
      <c r="G245" s="85"/>
    </row>
    <row r="246" spans="5:7">
      <c r="E246" s="84"/>
      <c r="F246" s="84"/>
      <c r="G246" s="85"/>
    </row>
    <row r="247" spans="5:7">
      <c r="E247" s="84"/>
      <c r="F247" s="84"/>
      <c r="G247" s="85"/>
    </row>
    <row r="248" spans="5:7">
      <c r="E248" s="84"/>
      <c r="F248" s="84"/>
      <c r="G248" s="85"/>
    </row>
    <row r="249" spans="5:7">
      <c r="E249" s="84"/>
      <c r="F249" s="84"/>
      <c r="G249" s="85"/>
    </row>
    <row r="250" spans="5:7">
      <c r="E250" s="84"/>
      <c r="F250" s="84"/>
      <c r="G250" s="85"/>
    </row>
    <row r="251" spans="5:7">
      <c r="E251" s="84"/>
      <c r="F251" s="84"/>
      <c r="G251" s="85"/>
    </row>
    <row r="252" spans="5:7">
      <c r="E252" s="84"/>
      <c r="F252" s="84"/>
      <c r="G252" s="85"/>
    </row>
    <row r="253" spans="5:7">
      <c r="E253" s="84"/>
      <c r="F253" s="84"/>
      <c r="G253" s="85"/>
    </row>
    <row r="254" spans="5:7">
      <c r="E254" s="84"/>
      <c r="F254" s="84"/>
      <c r="G254" s="85"/>
    </row>
    <row r="255" spans="5:7">
      <c r="E255" s="84"/>
      <c r="F255" s="84"/>
      <c r="G255" s="85"/>
    </row>
    <row r="256" spans="5:7">
      <c r="E256" s="84"/>
      <c r="F256" s="84"/>
      <c r="G256" s="85"/>
    </row>
    <row r="257" spans="5:7">
      <c r="E257" s="84"/>
      <c r="F257" s="84"/>
      <c r="G257" s="85"/>
    </row>
    <row r="258" spans="5:7">
      <c r="E258" s="84"/>
      <c r="F258" s="84"/>
      <c r="G258" s="85"/>
    </row>
    <row r="259" spans="5:7">
      <c r="E259" s="84"/>
      <c r="F259" s="84"/>
      <c r="G259" s="85"/>
    </row>
    <row r="260" spans="5:7">
      <c r="E260" s="84"/>
      <c r="F260" s="84"/>
      <c r="G260" s="85"/>
    </row>
    <row r="261" spans="5:7">
      <c r="E261" s="84"/>
      <c r="F261" s="84"/>
      <c r="G261" s="85"/>
    </row>
    <row r="262" spans="5:7">
      <c r="E262" s="84"/>
      <c r="F262" s="84"/>
      <c r="G262" s="85"/>
    </row>
    <row r="263" spans="5:7">
      <c r="E263" s="84"/>
      <c r="F263" s="84"/>
      <c r="G263" s="85"/>
    </row>
    <row r="264" spans="5:7">
      <c r="E264" s="84"/>
      <c r="F264" s="84"/>
      <c r="G264" s="85"/>
    </row>
    <row r="265" spans="5:7">
      <c r="E265" s="84"/>
      <c r="F265" s="84"/>
      <c r="G265" s="85"/>
    </row>
    <row r="266" spans="5:7">
      <c r="E266" s="84"/>
      <c r="F266" s="84"/>
      <c r="G266" s="85"/>
    </row>
    <row r="267" spans="5:7">
      <c r="E267" s="84"/>
      <c r="F267" s="84"/>
      <c r="G267" s="85"/>
    </row>
    <row r="268" spans="5:7">
      <c r="E268" s="84"/>
      <c r="F268" s="84"/>
      <c r="G268" s="85"/>
    </row>
    <row r="269" spans="5:7">
      <c r="E269" s="84"/>
      <c r="F269" s="84"/>
      <c r="G269" s="85"/>
    </row>
    <row r="270" spans="5:7">
      <c r="E270" s="84"/>
      <c r="F270" s="84"/>
      <c r="G270" s="85"/>
    </row>
    <row r="271" spans="5:7">
      <c r="E271" s="84"/>
      <c r="F271" s="84"/>
      <c r="G271" s="85"/>
    </row>
    <row r="272" spans="5:7">
      <c r="E272" s="84"/>
      <c r="F272" s="84"/>
      <c r="G272" s="85"/>
    </row>
    <row r="273" spans="5:7">
      <c r="E273" s="84"/>
      <c r="F273" s="84"/>
      <c r="G273" s="85"/>
    </row>
    <row r="274" spans="5:7">
      <c r="E274" s="84"/>
      <c r="F274" s="84"/>
      <c r="G274" s="85"/>
    </row>
    <row r="275" spans="5:7">
      <c r="E275" s="84"/>
      <c r="F275" s="84"/>
      <c r="G275" s="85"/>
    </row>
    <row r="276" spans="5:7">
      <c r="E276" s="84"/>
      <c r="F276" s="84"/>
      <c r="G276" s="85"/>
    </row>
    <row r="277" spans="5:7">
      <c r="E277" s="84"/>
      <c r="F277" s="84"/>
      <c r="G277" s="85"/>
    </row>
    <row r="278" spans="5:7">
      <c r="E278" s="84"/>
      <c r="F278" s="84"/>
      <c r="G278" s="85"/>
    </row>
    <row r="279" spans="5:7">
      <c r="E279" s="84"/>
      <c r="F279" s="84"/>
      <c r="G279" s="85"/>
    </row>
    <row r="280" spans="5:7">
      <c r="E280" s="84"/>
      <c r="F280" s="84"/>
      <c r="G280" s="85"/>
    </row>
    <row r="281" spans="5:7">
      <c r="E281" s="84"/>
      <c r="F281" s="84"/>
      <c r="G281" s="85"/>
    </row>
    <row r="282" spans="5:7">
      <c r="E282" s="84"/>
      <c r="F282" s="84"/>
      <c r="G282" s="85"/>
    </row>
    <row r="283" spans="5:7">
      <c r="E283" s="84"/>
      <c r="F283" s="84"/>
      <c r="G283" s="85"/>
    </row>
    <row r="284" spans="5:7">
      <c r="E284" s="84"/>
      <c r="F284" s="84"/>
      <c r="G284" s="85"/>
    </row>
    <row r="285" spans="5:7">
      <c r="E285" s="84"/>
      <c r="F285" s="84"/>
      <c r="G285" s="85"/>
    </row>
    <row r="286" spans="5:7">
      <c r="E286" s="84"/>
      <c r="F286" s="84"/>
      <c r="G286" s="85"/>
    </row>
    <row r="287" spans="5:7">
      <c r="E287" s="84"/>
      <c r="F287" s="84"/>
      <c r="G287" s="85"/>
    </row>
    <row r="288" spans="5:7">
      <c r="E288" s="84"/>
      <c r="F288" s="84"/>
      <c r="G288" s="85"/>
    </row>
    <row r="289" spans="5:7">
      <c r="E289" s="84"/>
      <c r="F289" s="84"/>
      <c r="G289" s="85"/>
    </row>
    <row r="290" spans="5:7">
      <c r="E290" s="84"/>
      <c r="F290" s="84"/>
      <c r="G290" s="85"/>
    </row>
    <row r="291" spans="5:7">
      <c r="E291" s="84"/>
      <c r="F291" s="84"/>
      <c r="G291" s="85"/>
    </row>
    <row r="292" spans="5:7">
      <c r="E292" s="84"/>
      <c r="F292" s="84"/>
      <c r="G292" s="85"/>
    </row>
    <row r="293" spans="5:7">
      <c r="E293" s="84"/>
      <c r="F293" s="84"/>
      <c r="G293" s="85"/>
    </row>
    <row r="294" spans="5:7">
      <c r="E294" s="84"/>
      <c r="F294" s="84"/>
      <c r="G294" s="85"/>
    </row>
    <row r="295" spans="5:7">
      <c r="E295" s="84"/>
      <c r="F295" s="84"/>
      <c r="G295" s="85"/>
    </row>
    <row r="296" spans="5:7">
      <c r="E296" s="84"/>
      <c r="F296" s="84"/>
      <c r="G296" s="85"/>
    </row>
    <row r="297" spans="5:7">
      <c r="E297" s="84"/>
      <c r="F297" s="84"/>
      <c r="G297" s="85"/>
    </row>
    <row r="298" spans="5:7">
      <c r="E298" s="84"/>
      <c r="F298" s="84"/>
      <c r="G298" s="85"/>
    </row>
    <row r="299" spans="5:7">
      <c r="E299" s="84"/>
      <c r="F299" s="84"/>
      <c r="G299" s="85"/>
    </row>
    <row r="300" spans="5:7">
      <c r="E300" s="84"/>
      <c r="F300" s="84"/>
      <c r="G300" s="85"/>
    </row>
    <row r="301" spans="5:7">
      <c r="E301" s="84"/>
      <c r="F301" s="84"/>
      <c r="G301" s="85"/>
    </row>
    <row r="302" spans="5:7">
      <c r="E302" s="84"/>
      <c r="F302" s="84"/>
      <c r="G302" s="85"/>
    </row>
    <row r="303" spans="5:7">
      <c r="E303" s="84"/>
      <c r="F303" s="84"/>
      <c r="G303" s="85"/>
    </row>
    <row r="304" spans="5:7">
      <c r="E304" s="84"/>
      <c r="F304" s="84"/>
      <c r="G304" s="85"/>
    </row>
    <row r="305" spans="5:7">
      <c r="E305" s="84"/>
      <c r="F305" s="84"/>
      <c r="G305" s="85"/>
    </row>
    <row r="306" spans="5:7">
      <c r="E306" s="84"/>
      <c r="F306" s="84"/>
      <c r="G306" s="85"/>
    </row>
    <row r="307" spans="5:7">
      <c r="E307" s="84"/>
      <c r="F307" s="84"/>
      <c r="G307" s="85"/>
    </row>
    <row r="308" spans="5:7">
      <c r="E308" s="84"/>
      <c r="F308" s="84"/>
      <c r="G308" s="85"/>
    </row>
    <row r="309" spans="5:7">
      <c r="E309" s="84"/>
      <c r="F309" s="84"/>
      <c r="G309" s="85"/>
    </row>
    <row r="310" spans="5:7">
      <c r="E310" s="84"/>
      <c r="F310" s="84"/>
      <c r="G310" s="85"/>
    </row>
    <row r="311" spans="5:7">
      <c r="E311" s="84"/>
      <c r="F311" s="84"/>
      <c r="G311" s="85"/>
    </row>
    <row r="312" spans="5:7">
      <c r="E312" s="84"/>
      <c r="F312" s="84"/>
      <c r="G312" s="85"/>
    </row>
    <row r="313" spans="5:7">
      <c r="E313" s="84"/>
      <c r="F313" s="84"/>
      <c r="G313" s="85"/>
    </row>
    <row r="314" spans="5:7">
      <c r="E314" s="84"/>
      <c r="F314" s="84"/>
      <c r="G314" s="85"/>
    </row>
    <row r="315" spans="5:7">
      <c r="E315" s="84"/>
      <c r="F315" s="84"/>
      <c r="G315" s="85"/>
    </row>
    <row r="316" spans="5:7">
      <c r="E316" s="84"/>
      <c r="F316" s="84"/>
      <c r="G316" s="85"/>
    </row>
  </sheetData>
  <mergeCells count="12">
    <mergeCell ref="C100:C103"/>
    <mergeCell ref="F4:F5"/>
    <mergeCell ref="D4:D5"/>
    <mergeCell ref="E4:E5"/>
    <mergeCell ref="A4:C4"/>
    <mergeCell ref="A2:C2"/>
    <mergeCell ref="A6:C6"/>
    <mergeCell ref="C72:C78"/>
    <mergeCell ref="C79:C92"/>
    <mergeCell ref="C93:C99"/>
    <mergeCell ref="A3:O3"/>
    <mergeCell ref="G4:O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Customer</cp:lastModifiedBy>
  <cp:lastPrinted>2018-02-05T01:19:54Z</cp:lastPrinted>
  <dcterms:created xsi:type="dcterms:W3CDTF">2007-12-21T05:07:03Z</dcterms:created>
  <dcterms:modified xsi:type="dcterms:W3CDTF">2018-02-06T01:30:33Z</dcterms:modified>
</cp:coreProperties>
</file>