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885" yWindow="375" windowWidth="14730" windowHeight="12660" activeTab="2"/>
  </bookViews>
  <sheets>
    <sheet name="세입세출총괄" sheetId="1" r:id="rId1"/>
    <sheet name="세입" sheetId="2" r:id="rId2"/>
    <sheet name="세출" sheetId="3" r:id="rId3"/>
  </sheets>
  <definedNames>
    <definedName name="_xlnm.Print_Area" localSheetId="2">세출!$A$1:$O$148</definedName>
    <definedName name="_xlnm.Print_Titles" localSheetId="1">세입!$2:$4</definedName>
    <definedName name="_xlnm.Print_Titles" localSheetId="2">세출!$3:$5</definedName>
  </definedNames>
  <calcPr calcId="125725"/>
</workbook>
</file>

<file path=xl/calcChain.xml><?xml version="1.0" encoding="utf-8"?>
<calcChain xmlns="http://schemas.openxmlformats.org/spreadsheetml/2006/main">
  <c r="O110" i="3"/>
  <c r="O118" l="1"/>
  <c r="O114"/>
  <c r="O115"/>
  <c r="O116"/>
  <c r="O117"/>
  <c r="O113"/>
  <c r="O112"/>
  <c r="O104"/>
  <c r="D77" l="1"/>
  <c r="D8"/>
  <c r="D13" i="2"/>
  <c r="J16" i="1"/>
  <c r="H10"/>
  <c r="H9"/>
  <c r="C9"/>
  <c r="M33" i="2" l="1"/>
  <c r="F138" i="3"/>
  <c r="F137"/>
  <c r="F136"/>
  <c r="O138"/>
  <c r="O21"/>
  <c r="O15" l="1"/>
  <c r="O16"/>
  <c r="O14"/>
  <c r="O11"/>
  <c r="O12"/>
  <c r="O10"/>
  <c r="O9" l="1"/>
  <c r="O13"/>
  <c r="E13" i="2"/>
  <c r="E6"/>
  <c r="M18"/>
  <c r="D36"/>
  <c r="D35" s="1"/>
  <c r="D22"/>
  <c r="D12"/>
  <c r="O82" i="3"/>
  <c r="F120"/>
  <c r="O122"/>
  <c r="O95"/>
  <c r="O96"/>
  <c r="O97"/>
  <c r="O92"/>
  <c r="O90"/>
  <c r="O91"/>
  <c r="O87"/>
  <c r="D5" i="2" l="1"/>
  <c r="O74" i="3"/>
  <c r="D146" l="1"/>
  <c r="D145" s="1"/>
  <c r="D139"/>
  <c r="D76"/>
  <c r="D69"/>
  <c r="D68"/>
  <c r="D37"/>
  <c r="D29"/>
  <c r="D7" l="1"/>
  <c r="D6" s="1"/>
  <c r="D9" i="1"/>
  <c r="O125" i="3" l="1"/>
  <c r="E12" i="2"/>
  <c r="F8" i="3" l="1"/>
  <c r="M8" i="2"/>
  <c r="M7" s="1"/>
  <c r="M6" s="1"/>
  <c r="O120" i="3" l="1"/>
  <c r="F9" l="1"/>
  <c r="F123" l="1"/>
  <c r="O123"/>
  <c r="E140" l="1"/>
  <c r="E139" s="1"/>
  <c r="E76"/>
  <c r="O19"/>
  <c r="J11" i="1" l="1"/>
  <c r="J17"/>
  <c r="E15"/>
  <c r="E36" i="2"/>
  <c r="E35" s="1"/>
  <c r="E5" s="1"/>
  <c r="E146" i="3" l="1"/>
  <c r="E145" s="1"/>
  <c r="M37" i="2"/>
  <c r="O140" i="3"/>
  <c r="O139" s="1"/>
  <c r="F141"/>
  <c r="F140"/>
  <c r="F139"/>
  <c r="O144"/>
  <c r="O143" s="1"/>
  <c r="O142" s="1"/>
  <c r="F147"/>
  <c r="F148"/>
  <c r="O148"/>
  <c r="O147"/>
  <c r="F146" l="1"/>
  <c r="F145" s="1"/>
  <c r="O146"/>
  <c r="O145" s="1"/>
  <c r="E23" i="2"/>
  <c r="F23" s="1"/>
  <c r="F25"/>
  <c r="M22"/>
  <c r="F38"/>
  <c r="M31"/>
  <c r="M34"/>
  <c r="M38"/>
  <c r="M17"/>
  <c r="E22" l="1"/>
  <c r="F22" s="1"/>
  <c r="M36"/>
  <c r="O35" i="3" l="1"/>
  <c r="F36" i="2" l="1"/>
  <c r="O88" i="3" l="1"/>
  <c r="I10" i="1" l="1"/>
  <c r="J10" s="1"/>
  <c r="F7" i="2" l="1"/>
  <c r="F27"/>
  <c r="F144" i="3"/>
  <c r="F143"/>
  <c r="O131"/>
  <c r="O93"/>
  <c r="O106"/>
  <c r="O107"/>
  <c r="O108"/>
  <c r="O109"/>
  <c r="O111"/>
  <c r="O105"/>
  <c r="O62"/>
  <c r="F12" i="2"/>
  <c r="F20"/>
  <c r="F76" i="3"/>
  <c r="E37" l="1"/>
  <c r="F63"/>
  <c r="O65"/>
  <c r="O66"/>
  <c r="O67"/>
  <c r="O61"/>
  <c r="O60"/>
  <c r="F37" l="1"/>
  <c r="O63"/>
  <c r="F13" i="2" l="1"/>
  <c r="O48" i="3" l="1"/>
  <c r="O54"/>
  <c r="E69"/>
  <c r="F69" s="1"/>
  <c r="F77" l="1"/>
  <c r="E29"/>
  <c r="E7" s="1"/>
  <c r="E6" s="1"/>
  <c r="F7" l="1"/>
  <c r="F37" i="2"/>
  <c r="F126" i="3" l="1"/>
  <c r="O128"/>
  <c r="O94"/>
  <c r="O89"/>
  <c r="O84" l="1"/>
  <c r="F21"/>
  <c r="F19" i="2"/>
  <c r="F49" i="3" l="1"/>
  <c r="F78" l="1"/>
  <c r="F72"/>
  <c r="F70"/>
  <c r="F28" i="2" l="1"/>
  <c r="F14" l="1"/>
  <c r="F8"/>
  <c r="E14" i="1"/>
  <c r="E12"/>
  <c r="I9" l="1"/>
  <c r="E13"/>
  <c r="F35" i="2"/>
  <c r="F6"/>
  <c r="F26"/>
  <c r="F27" i="3" l="1"/>
  <c r="O134"/>
  <c r="E68" l="1"/>
  <c r="F84"/>
  <c r="F6" l="1"/>
  <c r="O47"/>
  <c r="F5" i="2"/>
  <c r="O75" i="3"/>
  <c r="F40"/>
  <c r="F38"/>
  <c r="F30"/>
  <c r="F17"/>
  <c r="F13"/>
  <c r="J12" i="1"/>
  <c r="J13"/>
  <c r="J14"/>
  <c r="J15"/>
  <c r="J18"/>
  <c r="J19"/>
  <c r="E11"/>
  <c r="E9" s="1"/>
  <c r="E10"/>
  <c r="J9" l="1"/>
  <c r="F132" i="3"/>
  <c r="M29" i="2"/>
  <c r="F32" i="3" l="1"/>
  <c r="F29" s="1"/>
  <c r="F55"/>
  <c r="F71"/>
  <c r="F142"/>
  <c r="O130"/>
  <c r="F68" l="1"/>
  <c r="M16" i="2" l="1"/>
  <c r="M15"/>
  <c r="O135" i="3"/>
  <c r="O132" s="1"/>
  <c r="O129"/>
  <c r="O83"/>
  <c r="O81"/>
  <c r="M14" i="2" l="1"/>
  <c r="M13" s="1"/>
  <c r="O126" i="3"/>
  <c r="O78"/>
  <c r="O77" l="1"/>
  <c r="O76" s="1"/>
  <c r="M21" i="2"/>
  <c r="M19" s="1"/>
  <c r="M12" s="1"/>
  <c r="M35"/>
  <c r="M32"/>
  <c r="M30"/>
  <c r="M5" l="1"/>
  <c r="M27"/>
  <c r="M26" s="1"/>
  <c r="O71" i="3"/>
  <c r="O70" s="1"/>
  <c r="O28" l="1"/>
  <c r="O27" s="1"/>
  <c r="O73"/>
  <c r="O59"/>
  <c r="O58"/>
  <c r="O57"/>
  <c r="O52"/>
  <c r="O53"/>
  <c r="O51"/>
  <c r="O46"/>
  <c r="O45"/>
  <c r="O42"/>
  <c r="O43"/>
  <c r="O44"/>
  <c r="O32"/>
  <c r="O31"/>
  <c r="O30" s="1"/>
  <c r="O39"/>
  <c r="O38" s="1"/>
  <c r="O55" l="1"/>
  <c r="O49"/>
  <c r="O40"/>
  <c r="O29"/>
  <c r="O72"/>
  <c r="O68" s="1"/>
  <c r="O37" l="1"/>
  <c r="O17"/>
  <c r="O8" s="1"/>
  <c r="O7" l="1"/>
  <c r="O6" s="1"/>
</calcChain>
</file>

<file path=xl/sharedStrings.xml><?xml version="1.0" encoding="utf-8"?>
<sst xmlns="http://schemas.openxmlformats.org/spreadsheetml/2006/main" count="644" uniqueCount="341">
  <si>
    <t>관</t>
    <phoneticPr fontId="1" type="noConversion"/>
  </si>
  <si>
    <t>항</t>
    <phoneticPr fontId="1" type="noConversion"/>
  </si>
  <si>
    <t>증감</t>
    <phoneticPr fontId="1" type="noConversion"/>
  </si>
  <si>
    <t>보조금수입</t>
    <phoneticPr fontId="1" type="noConversion"/>
  </si>
  <si>
    <t>증감</t>
    <phoneticPr fontId="1" type="noConversion"/>
  </si>
  <si>
    <t>산출기초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</si>
  <si>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</si>
  <si>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</si>
  <si>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</si>
  <si>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이월금</t>
    <phoneticPr fontId="1" type="noConversion"/>
  </si>
  <si>
    <t>잡수입</t>
    <phoneticPr fontId="1" type="noConversion"/>
  </si>
  <si>
    <t>기타잡수입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</si>
  <si>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</si>
  <si>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</si>
  <si>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</si>
  <si>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사무비</t>
    <phoneticPr fontId="1" type="noConversion"/>
  </si>
  <si>
    <t>인건비</t>
    <phoneticPr fontId="1" type="noConversion"/>
  </si>
  <si>
    <t>급여</t>
    <phoneticPr fontId="1" type="noConversion"/>
  </si>
  <si>
    <t>(단위:천원)</t>
    <phoneticPr fontId="1" type="noConversion"/>
  </si>
  <si>
    <t>세   출</t>
    <phoneticPr fontId="1" type="noConversion"/>
  </si>
  <si>
    <t>세   입</t>
    <phoneticPr fontId="1" type="noConversion"/>
  </si>
  <si>
    <t xml:space="preserve"> 이   월   금 </t>
    <phoneticPr fontId="1" type="noConversion"/>
  </si>
  <si>
    <t>잡   수   입</t>
    <phoneticPr fontId="1" type="noConversion"/>
  </si>
  <si>
    <t>운   영   비</t>
    <phoneticPr fontId="1" type="noConversion"/>
  </si>
  <si>
    <t>인   건   비</t>
    <phoneticPr fontId="1" type="noConversion"/>
  </si>
  <si>
    <t>잡   지   출</t>
    <phoneticPr fontId="1" type="noConversion"/>
  </si>
  <si>
    <t>사   무   비</t>
    <phoneticPr fontId="1" type="noConversion"/>
  </si>
  <si>
    <t>총   계</t>
    <phoneticPr fontId="1" type="noConversion"/>
  </si>
  <si>
    <t>과   목</t>
    <phoneticPr fontId="1" type="noConversion"/>
  </si>
  <si>
    <t>총   계</t>
    <phoneticPr fontId="1" type="noConversion"/>
  </si>
  <si>
    <t>기타
보조금</t>
    <phoneticPr fontId="1" type="noConversion"/>
  </si>
  <si>
    <t>후원금수입</t>
    <phoneticPr fontId="1" type="noConversion"/>
  </si>
  <si>
    <t>후원금수입</t>
    <phoneticPr fontId="1" type="noConversion"/>
  </si>
  <si>
    <t>지정후원금</t>
    <phoneticPr fontId="1" type="noConversion"/>
  </si>
  <si>
    <t>기타예금
이자수입</t>
    <phoneticPr fontId="1" type="noConversion"/>
  </si>
  <si>
    <t>보조금수입</t>
    <phoneticPr fontId="1" type="noConversion"/>
  </si>
  <si>
    <t>후원금수입</t>
    <phoneticPr fontId="1" type="noConversion"/>
  </si>
  <si>
    <t>업무추진비</t>
    <phoneticPr fontId="1" type="noConversion"/>
  </si>
  <si>
    <t>재산조성비</t>
    <phoneticPr fontId="1" type="noConversion"/>
  </si>
  <si>
    <t>시   설   비</t>
    <phoneticPr fontId="1" type="noConversion"/>
  </si>
  <si>
    <t>사   업   비</t>
    <phoneticPr fontId="1" type="noConversion"/>
  </si>
  <si>
    <t>예   비   비</t>
    <phoneticPr fontId="1" type="noConversion"/>
  </si>
  <si>
    <t>예   비   비</t>
    <phoneticPr fontId="1" type="noConversion"/>
  </si>
  <si>
    <t>기관운영비</t>
    <phoneticPr fontId="1" type="noConversion"/>
  </si>
  <si>
    <t>회의비</t>
    <phoneticPr fontId="1" type="noConversion"/>
  </si>
  <si>
    <t>운영비</t>
    <phoneticPr fontId="1" type="noConversion"/>
  </si>
  <si>
    <t>여비</t>
    <phoneticPr fontId="1" type="noConversion"/>
  </si>
  <si>
    <t>수용비 및
수수료</t>
    <phoneticPr fontId="1" type="noConversion"/>
  </si>
  <si>
    <t>공공요금</t>
    <phoneticPr fontId="1" type="noConversion"/>
  </si>
  <si>
    <t>제세공과금</t>
    <phoneticPr fontId="1" type="noConversion"/>
  </si>
  <si>
    <t>시설비</t>
    <phoneticPr fontId="1" type="noConversion"/>
  </si>
  <si>
    <t>자산취득비</t>
    <phoneticPr fontId="1" type="noConversion"/>
  </si>
  <si>
    <t>시설장비
유지비</t>
    <phoneticPr fontId="1" type="noConversion"/>
  </si>
  <si>
    <t xml:space="preserve">사업비 </t>
    <phoneticPr fontId="1" type="noConversion"/>
  </si>
  <si>
    <t>잡지출</t>
    <phoneticPr fontId="1" type="noConversion"/>
  </si>
  <si>
    <t>예비비</t>
    <phoneticPr fontId="1" type="noConversion"/>
  </si>
  <si>
    <t>=</t>
    <phoneticPr fontId="1" type="noConversion"/>
  </si>
  <si>
    <t>*</t>
    <phoneticPr fontId="1" type="noConversion"/>
  </si>
  <si>
    <t>월</t>
    <phoneticPr fontId="1" type="noConversion"/>
  </si>
  <si>
    <t>회</t>
    <phoneticPr fontId="1" type="noConversion"/>
  </si>
  <si>
    <t>년</t>
    <phoneticPr fontId="1" type="noConversion"/>
  </si>
  <si>
    <t>수수료</t>
    <phoneticPr fontId="1" type="noConversion"/>
  </si>
  <si>
    <t>전화요금</t>
    <phoneticPr fontId="1" type="noConversion"/>
  </si>
  <si>
    <t>오물수거료</t>
    <phoneticPr fontId="1" type="noConversion"/>
  </si>
  <si>
    <t>우편료</t>
    <phoneticPr fontId="1" type="noConversion"/>
  </si>
  <si>
    <t>재정보증보험</t>
    <phoneticPr fontId="1" type="noConversion"/>
  </si>
  <si>
    <t>월</t>
    <phoneticPr fontId="1" type="noConversion"/>
  </si>
  <si>
    <t>기타
후생경비</t>
    <phoneticPr fontId="1" type="noConversion"/>
  </si>
  <si>
    <t>기관운영 및 업무협의</t>
    <phoneticPr fontId="1" type="noConversion"/>
  </si>
  <si>
    <t>업무추진비</t>
    <phoneticPr fontId="1" type="noConversion"/>
  </si>
  <si>
    <t>재산조성비</t>
    <phoneticPr fontId="1" type="noConversion"/>
  </si>
  <si>
    <t>명절선물</t>
    <phoneticPr fontId="1" type="noConversion"/>
  </si>
  <si>
    <t>*</t>
    <phoneticPr fontId="1" type="noConversion"/>
  </si>
  <si>
    <t>=</t>
    <phoneticPr fontId="1" type="noConversion"/>
  </si>
  <si>
    <t>=</t>
    <phoneticPr fontId="1" type="noConversion"/>
  </si>
  <si>
    <t>제수당</t>
    <phoneticPr fontId="1" type="noConversion"/>
  </si>
  <si>
    <t>후원자 비지정후원금</t>
    <phoneticPr fontId="1" type="noConversion"/>
  </si>
  <si>
    <t>교통카드충전</t>
    <phoneticPr fontId="1" type="noConversion"/>
  </si>
  <si>
    <t>년</t>
    <phoneticPr fontId="1" type="noConversion"/>
  </si>
  <si>
    <t>회</t>
    <phoneticPr fontId="1" type="noConversion"/>
  </si>
  <si>
    <t>년</t>
    <phoneticPr fontId="1" type="noConversion"/>
  </si>
  <si>
    <t>년</t>
    <phoneticPr fontId="1" type="noConversion"/>
  </si>
  <si>
    <t>*</t>
    <phoneticPr fontId="1" type="noConversion"/>
  </si>
  <si>
    <t>=</t>
    <phoneticPr fontId="1" type="noConversion"/>
  </si>
  <si>
    <t>년</t>
    <phoneticPr fontId="1" type="noConversion"/>
  </si>
  <si>
    <t>년</t>
    <phoneticPr fontId="1" type="noConversion"/>
  </si>
  <si>
    <t>*</t>
    <phoneticPr fontId="1" type="noConversion"/>
  </si>
  <si>
    <t>회</t>
    <phoneticPr fontId="1" type="noConversion"/>
  </si>
  <si>
    <t>=</t>
    <phoneticPr fontId="1" type="noConversion"/>
  </si>
  <si>
    <t>월</t>
    <phoneticPr fontId="1" type="noConversion"/>
  </si>
  <si>
    <t>재산수입</t>
    <phoneticPr fontId="1" type="noConversion"/>
  </si>
  <si>
    <t>이   월   금</t>
    <phoneticPr fontId="1" type="noConversion"/>
  </si>
  <si>
    <t>*</t>
    <phoneticPr fontId="1" type="noConversion"/>
  </si>
  <si>
    <t>=</t>
    <phoneticPr fontId="1" type="noConversion"/>
  </si>
  <si>
    <t>인터넷요금</t>
    <phoneticPr fontId="1" type="noConversion"/>
  </si>
  <si>
    <t>프린트렌탈요금</t>
    <phoneticPr fontId="1" type="noConversion"/>
  </si>
  <si>
    <t>인쇄비</t>
    <phoneticPr fontId="1" type="noConversion"/>
  </si>
  <si>
    <t>법인세</t>
    <phoneticPr fontId="1" type="noConversion"/>
  </si>
  <si>
    <t>임원등기수수료</t>
    <phoneticPr fontId="1" type="noConversion"/>
  </si>
  <si>
    <t>비품구입</t>
    <phoneticPr fontId="1" type="noConversion"/>
  </si>
  <si>
    <t>년</t>
    <phoneticPr fontId="1" type="noConversion"/>
  </si>
  <si>
    <t>법인사무실임대료</t>
    <phoneticPr fontId="1" type="noConversion"/>
  </si>
  <si>
    <t>회원개발및관리사업</t>
    <phoneticPr fontId="1" type="noConversion"/>
  </si>
  <si>
    <t>○ 회원개발 및 관리사업</t>
    <phoneticPr fontId="1" type="noConversion"/>
  </si>
  <si>
    <t>년</t>
    <phoneticPr fontId="1" type="noConversion"/>
  </si>
  <si>
    <t>내부역량
강화사업</t>
    <phoneticPr fontId="1" type="noConversion"/>
  </si>
  <si>
    <t>○내부역량강화사업</t>
    <phoneticPr fontId="1" type="noConversion"/>
  </si>
  <si>
    <t>직원교육</t>
    <phoneticPr fontId="1" type="noConversion"/>
  </si>
  <si>
    <t xml:space="preserve"> 출장여비</t>
    <phoneticPr fontId="1" type="noConversion"/>
  </si>
  <si>
    <t>증감</t>
    <phoneticPr fontId="1" type="noConversion"/>
  </si>
  <si>
    <t>월회원</t>
    <phoneticPr fontId="1" type="noConversion"/>
  </si>
  <si>
    <t>연회원</t>
    <phoneticPr fontId="1" type="noConversion"/>
  </si>
  <si>
    <t>월</t>
    <phoneticPr fontId="1" type="noConversion"/>
  </si>
  <si>
    <t xml:space="preserve"> </t>
    <phoneticPr fontId="1" type="noConversion"/>
  </si>
  <si>
    <t>도서구입</t>
    <phoneticPr fontId="1" type="noConversion"/>
  </si>
  <si>
    <t>이월금(후원금)</t>
    <phoneticPr fontId="1" type="noConversion"/>
  </si>
  <si>
    <t>이월금(CMS후원금)</t>
    <phoneticPr fontId="1" type="noConversion"/>
  </si>
  <si>
    <t>이월금(부산은행)</t>
    <phoneticPr fontId="1" type="noConversion"/>
  </si>
  <si>
    <t xml:space="preserve">
이월금</t>
    <phoneticPr fontId="1" type="noConversion"/>
  </si>
  <si>
    <t>CMS출금이체수수료</t>
    <phoneticPr fontId="1" type="noConversion"/>
  </si>
  <si>
    <t>대안가족사업</t>
    <phoneticPr fontId="1" type="noConversion"/>
  </si>
  <si>
    <t>*</t>
    <phoneticPr fontId="1" type="noConversion"/>
  </si>
  <si>
    <t>=</t>
    <phoneticPr fontId="1" type="noConversion"/>
  </si>
  <si>
    <t>월</t>
    <phoneticPr fontId="1" type="noConversion"/>
  </si>
  <si>
    <t xml:space="preserve"> </t>
    <phoneticPr fontId="1" type="noConversion"/>
  </si>
  <si>
    <t>법인홈페이지운영</t>
    <phoneticPr fontId="1" type="noConversion"/>
  </si>
  <si>
    <t>월</t>
    <phoneticPr fontId="1" type="noConversion"/>
  </si>
  <si>
    <t>대안가족사업 기타운영비</t>
    <phoneticPr fontId="1" type="noConversion"/>
  </si>
  <si>
    <t>○ 동구 범일5동(매축지마을)사업</t>
    <phoneticPr fontId="1" type="noConversion"/>
  </si>
  <si>
    <t>*</t>
    <phoneticPr fontId="1" type="noConversion"/>
  </si>
  <si>
    <t>=</t>
    <phoneticPr fontId="1" type="noConversion"/>
  </si>
  <si>
    <t>대안가족센터 임대료</t>
    <phoneticPr fontId="1" type="noConversion"/>
  </si>
  <si>
    <t>매축지마을사업</t>
    <phoneticPr fontId="1" type="noConversion"/>
  </si>
  <si>
    <t>일반사업비</t>
    <phoneticPr fontId="1" type="noConversion"/>
  </si>
  <si>
    <t xml:space="preserve"> </t>
    <phoneticPr fontId="1" type="noConversion"/>
  </si>
  <si>
    <t>회의경비</t>
    <phoneticPr fontId="1" type="noConversion"/>
  </si>
  <si>
    <t>총회</t>
    <phoneticPr fontId="1" type="noConversion"/>
  </si>
  <si>
    <t>*</t>
    <phoneticPr fontId="1" type="noConversion"/>
  </si>
  <si>
    <t>회</t>
    <phoneticPr fontId="1" type="noConversion"/>
  </si>
  <si>
    <t>=</t>
    <phoneticPr fontId="1" type="noConversion"/>
  </si>
  <si>
    <t>이사회</t>
    <phoneticPr fontId="1" type="noConversion"/>
  </si>
  <si>
    <t>년</t>
    <phoneticPr fontId="1" type="noConversion"/>
  </si>
  <si>
    <t>운영위원회</t>
    <phoneticPr fontId="1" type="noConversion"/>
  </si>
  <si>
    <t>*</t>
    <phoneticPr fontId="1" type="noConversion"/>
  </si>
  <si>
    <t xml:space="preserve">월 </t>
    <phoneticPr fontId="1" type="noConversion"/>
  </si>
  <si>
    <t>=</t>
    <phoneticPr fontId="1" type="noConversion"/>
  </si>
  <si>
    <t>건강보험료</t>
    <phoneticPr fontId="1" type="noConversion"/>
  </si>
  <si>
    <t>장기요양보험료</t>
    <phoneticPr fontId="1" type="noConversion"/>
  </si>
  <si>
    <t>국민연금</t>
    <phoneticPr fontId="1" type="noConversion"/>
  </si>
  <si>
    <t>고용보험</t>
    <phoneticPr fontId="1" type="noConversion"/>
  </si>
  <si>
    <t>산재보험</t>
    <phoneticPr fontId="1" type="noConversion"/>
  </si>
  <si>
    <t>회</t>
    <phoneticPr fontId="1" type="noConversion"/>
  </si>
  <si>
    <t>산출기초</t>
    <phoneticPr fontId="1" type="noConversion"/>
  </si>
  <si>
    <t>계</t>
    <phoneticPr fontId="1" type="noConversion"/>
  </si>
  <si>
    <t>계</t>
    <phoneticPr fontId="1" type="noConversion"/>
  </si>
  <si>
    <t>소계</t>
    <phoneticPr fontId="1" type="noConversion"/>
  </si>
  <si>
    <t>소계</t>
    <phoneticPr fontId="1" type="noConversion"/>
  </si>
  <si>
    <t>잡지출</t>
    <phoneticPr fontId="1" type="noConversion"/>
  </si>
  <si>
    <t>1</t>
    <phoneticPr fontId="1" type="noConversion"/>
  </si>
  <si>
    <t>잡지출</t>
    <phoneticPr fontId="1" type="noConversion"/>
  </si>
  <si>
    <t>*</t>
    <phoneticPr fontId="1" type="noConversion"/>
  </si>
  <si>
    <t>년</t>
    <phoneticPr fontId="1" type="noConversion"/>
  </si>
  <si>
    <t>=</t>
    <phoneticPr fontId="1" type="noConversion"/>
  </si>
  <si>
    <t>○ 대안가족사업</t>
    <phoneticPr fontId="1" type="noConversion"/>
  </si>
  <si>
    <t>1</t>
    <phoneticPr fontId="1" type="noConversion"/>
  </si>
  <si>
    <t>소계</t>
    <phoneticPr fontId="1" type="noConversion"/>
  </si>
  <si>
    <t>한글프로그램 설치</t>
    <phoneticPr fontId="1" type="noConversion"/>
  </si>
  <si>
    <t>소계</t>
    <phoneticPr fontId="1" type="noConversion"/>
  </si>
  <si>
    <t>계</t>
    <phoneticPr fontId="1" type="noConversion"/>
  </si>
  <si>
    <t>계</t>
    <phoneticPr fontId="1" type="noConversion"/>
  </si>
  <si>
    <t xml:space="preserve"> </t>
    <phoneticPr fontId="1" type="noConversion"/>
  </si>
  <si>
    <t>비지정후원금</t>
    <phoneticPr fontId="1" type="noConversion"/>
  </si>
  <si>
    <t>소계</t>
    <phoneticPr fontId="1" type="noConversion"/>
  </si>
  <si>
    <t>계</t>
    <phoneticPr fontId="1" type="noConversion"/>
  </si>
  <si>
    <t>차량보험료(모닝)</t>
    <phoneticPr fontId="1" type="noConversion"/>
  </si>
  <si>
    <t>차량보험료(스타렉스)</t>
    <phoneticPr fontId="1" type="noConversion"/>
  </si>
  <si>
    <t>차량비</t>
    <phoneticPr fontId="1" type="noConversion"/>
  </si>
  <si>
    <t>차량유류비</t>
    <phoneticPr fontId="1" type="noConversion"/>
  </si>
  <si>
    <t>기타차량비</t>
    <phoneticPr fontId="1" type="noConversion"/>
  </si>
  <si>
    <t>12</t>
    <phoneticPr fontId="1" type="noConversion"/>
  </si>
  <si>
    <t>자동차세(2대)</t>
    <phoneticPr fontId="1" type="noConversion"/>
  </si>
  <si>
    <t>월</t>
    <phoneticPr fontId="1" type="noConversion"/>
  </si>
  <si>
    <t>차량수리비</t>
    <phoneticPr fontId="1" type="noConversion"/>
  </si>
  <si>
    <t>6</t>
    <phoneticPr fontId="1" type="noConversion"/>
  </si>
  <si>
    <t>사무용품 및 소모용품비</t>
    <phoneticPr fontId="1" type="noConversion"/>
  </si>
  <si>
    <t>10</t>
    <phoneticPr fontId="1" type="noConversion"/>
  </si>
  <si>
    <t>4</t>
    <phoneticPr fontId="1" type="noConversion"/>
  </si>
  <si>
    <t>회</t>
    <phoneticPr fontId="1" type="noConversion"/>
  </si>
  <si>
    <t>팀   장</t>
    <phoneticPr fontId="1" type="noConversion"/>
  </si>
  <si>
    <t>팀   장 제수당</t>
    <phoneticPr fontId="1" type="noConversion"/>
  </si>
  <si>
    <t>회원사업</t>
    <phoneticPr fontId="1" type="noConversion"/>
  </si>
  <si>
    <t>4</t>
    <phoneticPr fontId="1" type="noConversion"/>
  </si>
  <si>
    <t>선진지견학 및 직원연수</t>
    <phoneticPr fontId="1" type="noConversion"/>
  </si>
  <si>
    <t>이월금(자부담)</t>
    <phoneticPr fontId="1" type="noConversion"/>
  </si>
  <si>
    <t xml:space="preserve">퇴직적립금  </t>
    <phoneticPr fontId="1" type="noConversion"/>
  </si>
  <si>
    <t>20</t>
    <phoneticPr fontId="1" type="noConversion"/>
  </si>
  <si>
    <t>월</t>
    <phoneticPr fontId="1" type="noConversion"/>
  </si>
  <si>
    <t>1/12</t>
    <phoneticPr fontId="1" type="noConversion"/>
  </si>
  <si>
    <t>사회보험부담금</t>
    <phoneticPr fontId="1" type="noConversion"/>
  </si>
  <si>
    <t>퇴직금 및 퇴직적립금</t>
    <phoneticPr fontId="1" type="noConversion"/>
  </si>
  <si>
    <t>기타예금이자</t>
    <phoneticPr fontId="1" type="noConversion"/>
  </si>
  <si>
    <t xml:space="preserve"> </t>
    <phoneticPr fontId="1" type="noConversion"/>
  </si>
  <si>
    <t xml:space="preserve"> </t>
    <phoneticPr fontId="1" type="noConversion"/>
  </si>
  <si>
    <t>팀   장</t>
    <phoneticPr fontId="1" type="noConversion"/>
  </si>
  <si>
    <t>*</t>
    <phoneticPr fontId="1" type="noConversion"/>
  </si>
  <si>
    <t>=</t>
    <phoneticPr fontId="1" type="noConversion"/>
  </si>
  <si>
    <t>기타잡수입</t>
    <phoneticPr fontId="1" type="noConversion"/>
  </si>
  <si>
    <t>평생회원</t>
    <phoneticPr fontId="1" type="noConversion"/>
  </si>
  <si>
    <t>명</t>
    <phoneticPr fontId="1" type="noConversion"/>
  </si>
  <si>
    <t>이월금(대안가족보조금)</t>
    <phoneticPr fontId="1" type="noConversion"/>
  </si>
  <si>
    <t>차입금</t>
    <phoneticPr fontId="1" type="noConversion"/>
  </si>
  <si>
    <t>차입금</t>
    <phoneticPr fontId="1" type="noConversion"/>
  </si>
  <si>
    <t>기타차입금</t>
    <phoneticPr fontId="1" type="noConversion"/>
  </si>
  <si>
    <t>*</t>
    <phoneticPr fontId="1" type="noConversion"/>
  </si>
  <si>
    <t>년</t>
    <phoneticPr fontId="1" type="noConversion"/>
  </si>
  <si>
    <t>=</t>
    <phoneticPr fontId="1" type="noConversion"/>
  </si>
  <si>
    <t>예비비</t>
    <phoneticPr fontId="1" type="noConversion"/>
  </si>
  <si>
    <t>반환금</t>
    <phoneticPr fontId="1" type="noConversion"/>
  </si>
  <si>
    <t>1</t>
    <phoneticPr fontId="1" type="noConversion"/>
  </si>
  <si>
    <t>상환금</t>
    <phoneticPr fontId="1" type="noConversion"/>
  </si>
  <si>
    <t>계</t>
    <phoneticPr fontId="1" type="noConversion"/>
  </si>
  <si>
    <t>부채상환금</t>
    <phoneticPr fontId="1" type="noConversion"/>
  </si>
  <si>
    <t>상환금</t>
    <phoneticPr fontId="1" type="noConversion"/>
  </si>
  <si>
    <t>차   입   금</t>
    <phoneticPr fontId="1" type="noConversion"/>
  </si>
  <si>
    <t xml:space="preserve"> </t>
    <phoneticPr fontId="1" type="noConversion"/>
  </si>
  <si>
    <t>상   환   금</t>
    <phoneticPr fontId="1" type="noConversion"/>
  </si>
  <si>
    <t>*</t>
    <phoneticPr fontId="1" type="noConversion"/>
  </si>
  <si>
    <t>년</t>
    <phoneticPr fontId="1" type="noConversion"/>
  </si>
  <si>
    <t>=</t>
    <phoneticPr fontId="1" type="noConversion"/>
  </si>
  <si>
    <t>*</t>
    <phoneticPr fontId="1" type="noConversion"/>
  </si>
  <si>
    <t>1</t>
    <phoneticPr fontId="1" type="noConversion"/>
  </si>
  <si>
    <t>년</t>
    <phoneticPr fontId="1" type="noConversion"/>
  </si>
  <si>
    <t>*</t>
    <phoneticPr fontId="1" type="noConversion"/>
  </si>
  <si>
    <t>=</t>
    <phoneticPr fontId="1" type="noConversion"/>
  </si>
  <si>
    <t>외부자원확보및연계사업</t>
    <phoneticPr fontId="1" type="noConversion"/>
  </si>
  <si>
    <t>1</t>
    <phoneticPr fontId="1" type="noConversion"/>
  </si>
  <si>
    <t>○ 외부자원확보 및 연계사업</t>
    <phoneticPr fontId="1" type="noConversion"/>
  </si>
  <si>
    <t>예비비 
및 기타</t>
    <phoneticPr fontId="1" type="noConversion"/>
  </si>
  <si>
    <t>2018년도 퇴직금 및 퇴직적립금</t>
    <phoneticPr fontId="1" type="noConversion"/>
  </si>
  <si>
    <t>(시민이 운영하는 복지법인 우리마을)</t>
    <phoneticPr fontId="1" type="noConversion"/>
  </si>
  <si>
    <t>(단위:원)</t>
    <phoneticPr fontId="1" type="noConversion"/>
  </si>
  <si>
    <t>(단위:원)</t>
    <phoneticPr fontId="1" type="noConversion"/>
  </si>
  <si>
    <t>지역소모임 활성화 지원사업</t>
    <phoneticPr fontId="1" type="noConversion"/>
  </si>
  <si>
    <t>*</t>
    <phoneticPr fontId="1" type="noConversion"/>
  </si>
  <si>
    <t>=</t>
    <phoneticPr fontId="1" type="noConversion"/>
  </si>
  <si>
    <t>○ 헬프에이지 사업</t>
    <phoneticPr fontId="1" type="noConversion"/>
  </si>
  <si>
    <t>헬프에이지 사업</t>
    <phoneticPr fontId="1" type="noConversion"/>
  </si>
  <si>
    <t>노인참여나눔터(헬프에이지)사업</t>
    <phoneticPr fontId="1" type="noConversion"/>
  </si>
  <si>
    <t>노인참여나눔터(헬프에이지)사업</t>
    <phoneticPr fontId="1" type="noConversion"/>
  </si>
  <si>
    <t>2</t>
    <phoneticPr fontId="1" type="noConversion"/>
  </si>
  <si>
    <t xml:space="preserve"> </t>
    <phoneticPr fontId="1" type="noConversion"/>
  </si>
  <si>
    <t>10</t>
    <phoneticPr fontId="1" type="noConversion"/>
  </si>
  <si>
    <t>월</t>
    <phoneticPr fontId="1" type="noConversion"/>
  </si>
  <si>
    <t xml:space="preserve">활동가 1  </t>
    <phoneticPr fontId="1" type="noConversion"/>
  </si>
  <si>
    <t>활동가 2</t>
    <phoneticPr fontId="1" type="noConversion"/>
  </si>
  <si>
    <t>활동가 3</t>
    <phoneticPr fontId="1" type="noConversion"/>
  </si>
  <si>
    <t>활동가 3</t>
    <phoneticPr fontId="1" type="noConversion"/>
  </si>
  <si>
    <t>월</t>
    <phoneticPr fontId="1" type="noConversion"/>
  </si>
  <si>
    <t>활동가 2</t>
    <phoneticPr fontId="1" type="noConversion"/>
  </si>
  <si>
    <t>년</t>
    <phoneticPr fontId="1" type="noConversion"/>
  </si>
  <si>
    <t>1</t>
    <phoneticPr fontId="1" type="noConversion"/>
  </si>
  <si>
    <t>%</t>
    <phoneticPr fontId="1" type="noConversion"/>
  </si>
  <si>
    <t>4.5</t>
    <phoneticPr fontId="1" type="noConversion"/>
  </si>
  <si>
    <t>법인홍보물제작 및 발송</t>
    <phoneticPr fontId="1" type="noConversion"/>
  </si>
  <si>
    <t>2</t>
    <phoneticPr fontId="1" type="noConversion"/>
  </si>
  <si>
    <t>회</t>
    <phoneticPr fontId="1" type="noConversion"/>
  </si>
  <si>
    <t>22</t>
    <phoneticPr fontId="1" type="noConversion"/>
  </si>
  <si>
    <t>41</t>
    <phoneticPr fontId="1" type="noConversion"/>
  </si>
  <si>
    <t>3</t>
    <phoneticPr fontId="1" type="noConversion"/>
  </si>
  <si>
    <t>1</t>
    <phoneticPr fontId="1" type="noConversion"/>
  </si>
  <si>
    <t>마을국수나눔잔치</t>
    <phoneticPr fontId="1" type="noConversion"/>
  </si>
  <si>
    <t>*</t>
    <phoneticPr fontId="1" type="noConversion"/>
  </si>
  <si>
    <t>=</t>
    <phoneticPr fontId="1" type="noConversion"/>
  </si>
  <si>
    <t>9</t>
    <phoneticPr fontId="1" type="noConversion"/>
  </si>
  <si>
    <t>자원확보 및 연계</t>
    <phoneticPr fontId="1" type="noConversion"/>
  </si>
  <si>
    <t>1</t>
    <phoneticPr fontId="1" type="noConversion"/>
  </si>
  <si>
    <t>소규모마을공동시설골목빨래방운영비</t>
    <phoneticPr fontId="1" type="noConversion"/>
  </si>
  <si>
    <t>기타후원금</t>
    <phoneticPr fontId="1" type="noConversion"/>
  </si>
  <si>
    <t>2019년도 퇴직금 및 퇴직적립금</t>
    <phoneticPr fontId="1" type="noConversion"/>
  </si>
  <si>
    <t>년</t>
    <phoneticPr fontId="1" type="noConversion"/>
  </si>
  <si>
    <r>
      <t xml:space="preserve">1. 세입 </t>
    </r>
    <r>
      <rPr>
        <b/>
        <sz val="14"/>
        <rFont val="맑은 고딕"/>
        <family val="3"/>
        <charset val="129"/>
      </rPr>
      <t>·</t>
    </r>
    <r>
      <rPr>
        <b/>
        <sz val="14"/>
        <rFont val="굴림체"/>
        <family val="3"/>
        <charset val="129"/>
      </rPr>
      <t xml:space="preserve"> 세출 총괄표</t>
    </r>
    <phoneticPr fontId="1" type="noConversion"/>
  </si>
  <si>
    <t>활동가2</t>
    <phoneticPr fontId="1" type="noConversion"/>
  </si>
  <si>
    <t>활동가3</t>
    <phoneticPr fontId="1" type="noConversion"/>
  </si>
  <si>
    <t>*</t>
    <phoneticPr fontId="1" type="noConversion"/>
  </si>
  <si>
    <t>월</t>
    <phoneticPr fontId="1" type="noConversion"/>
  </si>
  <si>
    <t>=</t>
    <phoneticPr fontId="1" type="noConversion"/>
  </si>
  <si>
    <t xml:space="preserve">팀   장 </t>
    <phoneticPr fontId="1" type="noConversion"/>
  </si>
  <si>
    <t>3.335</t>
    <phoneticPr fontId="1" type="noConversion"/>
  </si>
  <si>
    <t>10.25</t>
    <phoneticPr fontId="1" type="noConversion"/>
  </si>
  <si>
    <t>0.8</t>
    <phoneticPr fontId="1" type="noConversion"/>
  </si>
  <si>
    <t>0.79</t>
    <phoneticPr fontId="1" type="noConversion"/>
  </si>
  <si>
    <t xml:space="preserve">전출금 </t>
    <phoneticPr fontId="1" type="noConversion"/>
  </si>
  <si>
    <t>계</t>
    <phoneticPr fontId="1" type="noConversion"/>
  </si>
  <si>
    <t>전출금</t>
    <phoneticPr fontId="1" type="noConversion"/>
  </si>
  <si>
    <t>소계</t>
    <phoneticPr fontId="1" type="noConversion"/>
  </si>
  <si>
    <t>시설전출금</t>
    <phoneticPr fontId="1" type="noConversion"/>
  </si>
  <si>
    <t>남구종합사회복지관 전출금</t>
    <phoneticPr fontId="1" type="noConversion"/>
  </si>
  <si>
    <t>*</t>
    <phoneticPr fontId="1" type="noConversion"/>
  </si>
  <si>
    <t>1</t>
    <phoneticPr fontId="1" type="noConversion"/>
  </si>
  <si>
    <t>년</t>
    <phoneticPr fontId="1" type="noConversion"/>
  </si>
  <si>
    <t>=</t>
    <phoneticPr fontId="1" type="noConversion"/>
  </si>
  <si>
    <t xml:space="preserve"> </t>
    <phoneticPr fontId="1" type="noConversion"/>
  </si>
  <si>
    <t>이월금(잡수입)</t>
    <phoneticPr fontId="1" type="noConversion"/>
  </si>
  <si>
    <t>기정예산</t>
    <phoneticPr fontId="1" type="noConversion"/>
  </si>
  <si>
    <t>기정예산</t>
    <phoneticPr fontId="1" type="noConversion"/>
  </si>
  <si>
    <t>전   출   금</t>
    <phoneticPr fontId="1" type="noConversion"/>
  </si>
  <si>
    <t>전   출   금</t>
    <phoneticPr fontId="1" type="noConversion"/>
  </si>
  <si>
    <t>외부자원확보 및 연계사업(빨래방)</t>
    <phoneticPr fontId="1" type="noConversion"/>
  </si>
  <si>
    <t>1/11</t>
    <phoneticPr fontId="1" type="noConversion"/>
  </si>
  <si>
    <t>11</t>
    <phoneticPr fontId="1" type="noConversion"/>
  </si>
  <si>
    <t>7</t>
    <phoneticPr fontId="1" type="noConversion"/>
  </si>
  <si>
    <t>소모임 및 가족형성지원</t>
    <phoneticPr fontId="1" type="noConversion"/>
  </si>
  <si>
    <t>주민관계 형성 및 1인가구 발굴</t>
    <phoneticPr fontId="1" type="noConversion"/>
  </si>
  <si>
    <t>24</t>
    <phoneticPr fontId="1" type="noConversion"/>
  </si>
  <si>
    <t>주민역량 강화 교육 훈련</t>
    <phoneticPr fontId="1" type="noConversion"/>
  </si>
  <si>
    <t>협동조합 활성화</t>
    <phoneticPr fontId="1" type="noConversion"/>
  </si>
  <si>
    <t>취약계층 반찬도시락 지원</t>
    <phoneticPr fontId="1" type="noConversion"/>
  </si>
  <si>
    <t>회</t>
    <phoneticPr fontId="1" type="noConversion"/>
  </si>
  <si>
    <t>마을돌봄이 육성</t>
    <phoneticPr fontId="1" type="noConversion"/>
  </si>
  <si>
    <t>선진지견학 및 주민어울림</t>
    <phoneticPr fontId="1" type="noConversion"/>
  </si>
  <si>
    <t>지역병원연계건강지원</t>
    <phoneticPr fontId="1" type="noConversion"/>
  </si>
  <si>
    <t>년</t>
    <phoneticPr fontId="1" type="noConversion"/>
  </si>
  <si>
    <t>활동가 역량강화 교육훈련</t>
    <phoneticPr fontId="1" type="noConversion"/>
  </si>
  <si>
    <t>대안가족 영상 및 홍보물 제작</t>
    <phoneticPr fontId="1" type="noConversion"/>
  </si>
  <si>
    <t>대안가족 모델 홍보 활동</t>
    <phoneticPr fontId="1" type="noConversion"/>
  </si>
  <si>
    <t>전문가 자문</t>
    <phoneticPr fontId="1" type="noConversion"/>
  </si>
  <si>
    <t xml:space="preserve">질적평가 설문조사 </t>
    <phoneticPr fontId="1" type="noConversion"/>
  </si>
  <si>
    <t>3</t>
    <phoneticPr fontId="1" type="noConversion"/>
  </si>
  <si>
    <t>회</t>
    <phoneticPr fontId="1" type="noConversion"/>
  </si>
  <si>
    <t>취약계층 반찬도시락 지원(자부담)</t>
    <phoneticPr fontId="1" type="noConversion"/>
  </si>
  <si>
    <t>43</t>
    <phoneticPr fontId="1" type="noConversion"/>
  </si>
  <si>
    <t>회</t>
    <phoneticPr fontId="1" type="noConversion"/>
  </si>
  <si>
    <t>1</t>
    <phoneticPr fontId="1" type="noConversion"/>
  </si>
  <si>
    <t>년</t>
    <phoneticPr fontId="1" type="noConversion"/>
  </si>
  <si>
    <t>문화∙복지프로그램운영</t>
    <phoneticPr fontId="1" type="noConversion"/>
  </si>
  <si>
    <t>대안가족센터 임대료(2019년도)</t>
    <phoneticPr fontId="1" type="noConversion"/>
  </si>
  <si>
    <r>
      <t>2020년도 제1차 세입</t>
    </r>
    <r>
      <rPr>
        <b/>
        <sz val="22"/>
        <rFont val="맑은 고딕"/>
        <family val="3"/>
        <charset val="129"/>
      </rPr>
      <t>·</t>
    </r>
    <r>
      <rPr>
        <b/>
        <sz val="22"/>
        <rFont val="굴림체"/>
        <family val="3"/>
        <charset val="129"/>
      </rPr>
      <t xml:space="preserve"> 세출 추가경정예산 </t>
    </r>
    <phoneticPr fontId="1" type="noConversion"/>
  </si>
  <si>
    <t>2. 우리마을 2020년도 제1차 추가경정예산 세입명세서</t>
    <phoneticPr fontId="1" type="noConversion"/>
  </si>
  <si>
    <t>제1차 추가경정예산</t>
    <phoneticPr fontId="1" type="noConversion"/>
  </si>
  <si>
    <t>제1차 추가경정
예산</t>
    <phoneticPr fontId="1" type="noConversion"/>
  </si>
  <si>
    <t>3. 우리마을 2020년도 제1차 추가경정예산 세출명세서</t>
    <phoneticPr fontId="1" type="noConversion"/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</si>
</sst>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176" formatCode="#,##0;[Red]#,##0"/>
    <numFmt numFmtId="177" formatCode=";* &quot;△&quot;#,##0;"/>
    <numFmt numFmtId="178" formatCode="#,##0_);[Red]\(#,##0\)"/>
    <numFmt numFmtId="179" formatCode="0_ "/>
    <numFmt numFmtId="180" formatCode="#,##0_ "/>
    <numFmt numFmtId="181" formatCode="0_);[Red]\(0\)"/>
  </numFmts>
  <fonts count="16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14"/>
      <name val="굴림체"/>
      <family val="3"/>
      <charset val="129"/>
    </font>
    <font>
      <sz val="11"/>
      <name val="굴림체"/>
      <family val="3"/>
      <charset val="129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sz val="10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8"/>
      <name val="굴림체"/>
      <family val="3"/>
      <charset val="129"/>
    </font>
    <font>
      <b/>
      <sz val="22"/>
      <name val="굴림체"/>
      <family val="3"/>
      <charset val="129"/>
    </font>
    <font>
      <sz val="11"/>
      <color indexed="8"/>
      <name val="굴림체"/>
      <family val="3"/>
      <charset val="129"/>
    </font>
    <font>
      <b/>
      <sz val="11"/>
      <color theme="1"/>
      <name val="굴림체"/>
      <family val="3"/>
      <charset val="129"/>
    </font>
    <font>
      <b/>
      <sz val="10"/>
      <name val="굴림체"/>
      <family val="3"/>
      <charset val="129"/>
    </font>
    <font>
      <b/>
      <sz val="22"/>
      <name val="맑은 고딕"/>
      <family val="3"/>
      <charset val="129"/>
    </font>
    <font>
      <b/>
      <sz val="14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557">
    <xf numFmtId="0" fontId="0" fillId="0" borderId="0" xfId="0">
      <alignment vertical="center"/>
    </xf>
    <xf numFmtId="0" fontId="0" fillId="0" borderId="0" xfId="0" applyBorder="1">
      <alignment vertical="center"/>
    </xf>
    <xf numFmtId="17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2" borderId="12" xfId="0" applyFont="1" applyFill="1" applyBorder="1" applyAlignment="1">
      <alignment horizontal="center" vertical="center"/>
    </xf>
    <xf numFmtId="178" fontId="6" fillId="0" borderId="13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3" fontId="4" fillId="0" borderId="5" xfId="0" applyNumberFormat="1" applyFont="1" applyBorder="1" applyAlignment="1">
      <alignment horizontal="right" vertical="center"/>
    </xf>
    <xf numFmtId="180" fontId="4" fillId="0" borderId="29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right" vertical="center" wrapText="1"/>
    </xf>
    <xf numFmtId="180" fontId="4" fillId="0" borderId="4" xfId="0" applyNumberFormat="1" applyFont="1" applyBorder="1" applyAlignment="1">
      <alignment horizontal="right" vertical="center" wrapText="1"/>
    </xf>
    <xf numFmtId="176" fontId="4" fillId="0" borderId="2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80" fontId="4" fillId="0" borderId="9" xfId="0" applyNumberFormat="1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180" fontId="4" fillId="0" borderId="26" xfId="0" applyNumberFormat="1" applyFont="1" applyBorder="1">
      <alignment vertical="center"/>
    </xf>
    <xf numFmtId="180" fontId="4" fillId="0" borderId="5" xfId="0" applyNumberFormat="1" applyFont="1" applyBorder="1" applyAlignment="1">
      <alignment horizontal="right" vertical="center" wrapText="1"/>
    </xf>
    <xf numFmtId="176" fontId="4" fillId="0" borderId="24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0" xfId="0" applyFont="1" applyFill="1" applyBorder="1">
      <alignment vertical="center"/>
    </xf>
    <xf numFmtId="178" fontId="4" fillId="0" borderId="4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180" fontId="4" fillId="0" borderId="26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80" fontId="4" fillId="0" borderId="27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3" fontId="4" fillId="0" borderId="24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0" fontId="4" fillId="0" borderId="27" xfId="0" applyNumberFormat="1" applyFont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180" fontId="4" fillId="0" borderId="26" xfId="0" applyNumberFormat="1" applyFont="1" applyFill="1" applyBorder="1">
      <alignment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Fill="1" applyBorder="1">
      <alignment vertical="center"/>
    </xf>
    <xf numFmtId="41" fontId="8" fillId="0" borderId="0" xfId="1" applyFont="1" applyBorder="1">
      <alignment vertical="center"/>
    </xf>
    <xf numFmtId="41" fontId="8" fillId="0" borderId="26" xfId="1" applyFont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41" fontId="8" fillId="0" borderId="0" xfId="1" applyFont="1" applyFill="1" applyBorder="1">
      <alignment vertical="center"/>
    </xf>
    <xf numFmtId="176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left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27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lef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26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78" fontId="4" fillId="0" borderId="0" xfId="0" applyNumberFormat="1" applyFont="1">
      <alignment vertical="center"/>
    </xf>
    <xf numFmtId="181" fontId="4" fillId="0" borderId="0" xfId="0" applyNumberFormat="1" applyFont="1" applyAlignment="1">
      <alignment horizontal="right" vertical="center"/>
    </xf>
    <xf numFmtId="3" fontId="4" fillId="0" borderId="0" xfId="0" applyNumberFormat="1" applyFo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178" fontId="4" fillId="2" borderId="4" xfId="0" applyNumberFormat="1" applyFont="1" applyFill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180" fontId="4" fillId="0" borderId="2" xfId="0" applyNumberFormat="1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4" fillId="0" borderId="3" xfId="0" applyFont="1" applyBorder="1">
      <alignment vertical="center"/>
    </xf>
    <xf numFmtId="178" fontId="4" fillId="0" borderId="3" xfId="0" applyNumberFormat="1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177" fontId="4" fillId="0" borderId="14" xfId="0" applyNumberFormat="1" applyFont="1" applyBorder="1" applyAlignment="1">
      <alignment horizontal="right" vertical="center" wrapText="1"/>
    </xf>
    <xf numFmtId="176" fontId="4" fillId="3" borderId="21" xfId="0" applyNumberFormat="1" applyFont="1" applyFill="1" applyBorder="1" applyAlignment="1">
      <alignment horizontal="center" vertical="center"/>
    </xf>
    <xf numFmtId="0" fontId="4" fillId="3" borderId="21" xfId="0" applyFont="1" applyFill="1" applyBorder="1">
      <alignment vertical="center"/>
    </xf>
    <xf numFmtId="3" fontId="8" fillId="3" borderId="21" xfId="0" applyNumberFormat="1" applyFont="1" applyFill="1" applyBorder="1">
      <alignment vertical="center"/>
    </xf>
    <xf numFmtId="0" fontId="8" fillId="3" borderId="21" xfId="0" applyFont="1" applyFill="1" applyBorder="1">
      <alignment vertical="center"/>
    </xf>
    <xf numFmtId="176" fontId="4" fillId="3" borderId="21" xfId="0" applyNumberFormat="1" applyFont="1" applyFill="1" applyBorder="1" applyAlignment="1">
      <alignment horizontal="left" vertical="center"/>
    </xf>
    <xf numFmtId="3" fontId="6" fillId="3" borderId="13" xfId="0" applyNumberFormat="1" applyFont="1" applyFill="1" applyBorder="1" applyAlignment="1">
      <alignment horizontal="right" vertical="center"/>
    </xf>
    <xf numFmtId="3" fontId="6" fillId="3" borderId="17" xfId="0" applyNumberFormat="1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vertical="center" wrapText="1"/>
    </xf>
    <xf numFmtId="3" fontId="4" fillId="0" borderId="18" xfId="0" applyNumberFormat="1" applyFont="1" applyBorder="1" applyAlignment="1">
      <alignment horizontal="right" vertical="center"/>
    </xf>
    <xf numFmtId="41" fontId="4" fillId="0" borderId="14" xfId="1" applyFont="1" applyBorder="1" applyAlignment="1">
      <alignment vertical="center"/>
    </xf>
    <xf numFmtId="41" fontId="4" fillId="0" borderId="9" xfId="1" applyFont="1" applyBorder="1" applyAlignment="1">
      <alignment horizontal="righ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80" fontId="4" fillId="0" borderId="23" xfId="0" applyNumberFormat="1" applyFont="1" applyBorder="1" applyAlignment="1">
      <alignment vertical="center"/>
    </xf>
    <xf numFmtId="176" fontId="4" fillId="0" borderId="51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right" vertical="center" wrapText="1"/>
    </xf>
    <xf numFmtId="41" fontId="4" fillId="0" borderId="0" xfId="1" applyFont="1" applyBorder="1">
      <alignment vertical="center"/>
    </xf>
    <xf numFmtId="0" fontId="4" fillId="0" borderId="51" xfId="0" applyFont="1" applyBorder="1" applyAlignment="1">
      <alignment horizontal="center" vertical="center"/>
    </xf>
    <xf numFmtId="179" fontId="4" fillId="0" borderId="9" xfId="0" applyNumberFormat="1" applyFont="1" applyBorder="1" applyAlignment="1">
      <alignment horizontal="right" vertical="center" wrapText="1"/>
    </xf>
    <xf numFmtId="180" fontId="4" fillId="0" borderId="0" xfId="0" applyNumberFormat="1" applyFont="1" applyBorder="1" applyAlignment="1">
      <alignment horizontal="right" vertical="center" wrapText="1"/>
    </xf>
    <xf numFmtId="180" fontId="4" fillId="0" borderId="14" xfId="1" applyNumberFormat="1" applyFont="1" applyBorder="1" applyAlignment="1">
      <alignment vertical="center"/>
    </xf>
    <xf numFmtId="180" fontId="4" fillId="0" borderId="19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 wrapText="1"/>
    </xf>
    <xf numFmtId="180" fontId="4" fillId="3" borderId="4" xfId="0" applyNumberFormat="1" applyFont="1" applyFill="1" applyBorder="1" applyAlignment="1">
      <alignment horizontal="right" vertical="center" wrapText="1"/>
    </xf>
    <xf numFmtId="180" fontId="4" fillId="0" borderId="4" xfId="0" applyNumberFormat="1" applyFont="1" applyBorder="1" applyAlignment="1">
      <alignment horizontal="right" vertical="center"/>
    </xf>
    <xf numFmtId="180" fontId="4" fillId="0" borderId="4" xfId="1" applyNumberFormat="1" applyFont="1" applyBorder="1" applyAlignment="1">
      <alignment horizontal="right" vertical="center" wrapText="1"/>
    </xf>
    <xf numFmtId="180" fontId="4" fillId="0" borderId="9" xfId="0" applyNumberFormat="1" applyFont="1" applyBorder="1" applyAlignment="1">
      <alignment horizontal="right" vertical="center"/>
    </xf>
    <xf numFmtId="180" fontId="4" fillId="0" borderId="9" xfId="1" applyNumberFormat="1" applyFont="1" applyBorder="1" applyAlignment="1">
      <alignment horizontal="right" vertical="center" wrapText="1"/>
    </xf>
    <xf numFmtId="180" fontId="6" fillId="3" borderId="13" xfId="0" applyNumberFormat="1" applyFont="1" applyFill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 wrapText="1"/>
    </xf>
    <xf numFmtId="180" fontId="6" fillId="0" borderId="33" xfId="0" applyNumberFormat="1" applyFont="1" applyBorder="1" applyAlignment="1">
      <alignment horizontal="right" vertical="center" wrapText="1"/>
    </xf>
    <xf numFmtId="180" fontId="4" fillId="0" borderId="34" xfId="1" applyNumberFormat="1" applyFont="1" applyBorder="1" applyAlignment="1">
      <alignment horizontal="right" vertical="center" wrapText="1"/>
    </xf>
    <xf numFmtId="180" fontId="4" fillId="0" borderId="35" xfId="1" applyNumberFormat="1" applyFont="1" applyBorder="1" applyAlignment="1">
      <alignment horizontal="right" vertical="center" wrapText="1"/>
    </xf>
    <xf numFmtId="180" fontId="4" fillId="0" borderId="35" xfId="0" applyNumberFormat="1" applyFont="1" applyBorder="1" applyAlignment="1">
      <alignment horizontal="right" vertical="center" wrapText="1"/>
    </xf>
    <xf numFmtId="180" fontId="4" fillId="0" borderId="52" xfId="0" applyNumberFormat="1" applyFont="1" applyBorder="1" applyAlignment="1">
      <alignment horizontal="right" vertical="center" wrapText="1"/>
    </xf>
    <xf numFmtId="180" fontId="4" fillId="3" borderId="23" xfId="0" applyNumberFormat="1" applyFont="1" applyFill="1" applyBorder="1">
      <alignment vertical="center"/>
    </xf>
    <xf numFmtId="180" fontId="4" fillId="0" borderId="9" xfId="1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 wrapText="1"/>
    </xf>
    <xf numFmtId="180" fontId="4" fillId="0" borderId="2" xfId="0" applyNumberFormat="1" applyFont="1" applyBorder="1" applyAlignment="1">
      <alignment horizontal="right" vertical="center" wrapText="1"/>
    </xf>
    <xf numFmtId="180" fontId="4" fillId="0" borderId="14" xfId="0" applyNumberFormat="1" applyFont="1" applyBorder="1" applyAlignment="1">
      <alignment horizontal="right" vertical="center" wrapText="1"/>
    </xf>
    <xf numFmtId="178" fontId="4" fillId="0" borderId="4" xfId="0" applyNumberFormat="1" applyFont="1" applyBorder="1" applyAlignment="1">
      <alignment horizontal="right" vertical="center"/>
    </xf>
    <xf numFmtId="41" fontId="4" fillId="0" borderId="0" xfId="1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0" borderId="20" xfId="0" applyNumberFormat="1" applyFont="1" applyBorder="1" applyAlignment="1">
      <alignment horizontal="left" vertical="center"/>
    </xf>
    <xf numFmtId="0" fontId="4" fillId="4" borderId="0" xfId="0" applyFont="1" applyFill="1" applyBorder="1">
      <alignment vertical="center"/>
    </xf>
    <xf numFmtId="41" fontId="4" fillId="0" borderId="9" xfId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76" fontId="8" fillId="4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>
      <alignment vertical="center"/>
    </xf>
    <xf numFmtId="0" fontId="8" fillId="4" borderId="0" xfId="0" applyFont="1" applyFill="1" applyBorder="1">
      <alignment vertical="center"/>
    </xf>
    <xf numFmtId="180" fontId="8" fillId="4" borderId="26" xfId="0" applyNumberFormat="1" applyFont="1" applyFill="1" applyBorder="1">
      <alignment vertical="center"/>
    </xf>
    <xf numFmtId="41" fontId="4" fillId="0" borderId="5" xfId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41" fontId="8" fillId="0" borderId="0" xfId="1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176" fontId="8" fillId="4" borderId="14" xfId="0" applyNumberFormat="1" applyFont="1" applyFill="1" applyBorder="1" applyAlignment="1">
      <alignment horizontal="left" vertical="center"/>
    </xf>
    <xf numFmtId="178" fontId="4" fillId="4" borderId="0" xfId="0" applyNumberFormat="1" applyFont="1" applyFill="1" applyBorder="1" applyAlignment="1">
      <alignment horizontal="right" vertical="center"/>
    </xf>
    <xf numFmtId="178" fontId="4" fillId="4" borderId="26" xfId="0" applyNumberFormat="1" applyFont="1" applyFill="1" applyBorder="1" applyAlignment="1">
      <alignment vertical="center"/>
    </xf>
    <xf numFmtId="0" fontId="4" fillId="4" borderId="20" xfId="0" applyFont="1" applyFill="1" applyBorder="1">
      <alignment vertical="center"/>
    </xf>
    <xf numFmtId="0" fontId="4" fillId="4" borderId="20" xfId="0" applyFont="1" applyFill="1" applyBorder="1" applyAlignment="1">
      <alignment horizontal="center" vertical="center"/>
    </xf>
    <xf numFmtId="180" fontId="4" fillId="4" borderId="27" xfId="0" applyNumberFormat="1" applyFont="1" applyFill="1" applyBorder="1">
      <alignment vertical="center"/>
    </xf>
    <xf numFmtId="3" fontId="8" fillId="4" borderId="20" xfId="0" applyNumberFormat="1" applyFont="1" applyFill="1" applyBorder="1">
      <alignment vertical="center"/>
    </xf>
    <xf numFmtId="0" fontId="8" fillId="4" borderId="20" xfId="0" applyFont="1" applyFill="1" applyBorder="1">
      <alignment vertical="center"/>
    </xf>
    <xf numFmtId="0" fontId="8" fillId="4" borderId="20" xfId="0" applyFont="1" applyFill="1" applyBorder="1" applyAlignment="1">
      <alignment horizontal="center" vertical="center"/>
    </xf>
    <xf numFmtId="180" fontId="8" fillId="4" borderId="27" xfId="0" applyNumberFormat="1" applyFont="1" applyFill="1" applyBorder="1">
      <alignment vertical="center"/>
    </xf>
    <xf numFmtId="0" fontId="4" fillId="4" borderId="24" xfId="0" applyFont="1" applyFill="1" applyBorder="1">
      <alignment vertical="center"/>
    </xf>
    <xf numFmtId="41" fontId="4" fillId="4" borderId="0" xfId="1" applyFont="1" applyFill="1" applyBorder="1">
      <alignment vertical="center"/>
    </xf>
    <xf numFmtId="176" fontId="4" fillId="4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>
      <alignment vertical="center"/>
    </xf>
    <xf numFmtId="0" fontId="4" fillId="4" borderId="0" xfId="0" applyFont="1" applyFill="1" applyBorder="1" applyAlignment="1">
      <alignment horizontal="center" vertical="center"/>
    </xf>
    <xf numFmtId="180" fontId="4" fillId="4" borderId="26" xfId="0" applyNumberFormat="1" applyFont="1" applyFill="1" applyBorder="1">
      <alignment vertical="center"/>
    </xf>
    <xf numFmtId="176" fontId="4" fillId="4" borderId="20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right" vertical="center"/>
    </xf>
    <xf numFmtId="176" fontId="4" fillId="4" borderId="0" xfId="0" applyNumberFormat="1" applyFont="1" applyFill="1" applyBorder="1" applyAlignment="1">
      <alignment horizontal="center" vertical="center"/>
    </xf>
    <xf numFmtId="49" fontId="8" fillId="4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25" xfId="0" applyNumberFormat="1" applyFont="1" applyBorder="1" applyAlignment="1">
      <alignment horizontal="right" vertical="center"/>
    </xf>
    <xf numFmtId="49" fontId="4" fillId="3" borderId="21" xfId="0" applyNumberFormat="1" applyFont="1" applyFill="1" applyBorder="1" applyAlignment="1">
      <alignment horizontal="right" vertical="center"/>
    </xf>
    <xf numFmtId="49" fontId="4" fillId="0" borderId="20" xfId="0" applyNumberFormat="1" applyFont="1" applyBorder="1" applyAlignment="1">
      <alignment horizontal="right" vertical="center"/>
    </xf>
    <xf numFmtId="49" fontId="4" fillId="4" borderId="20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21" xfId="0" applyNumberFormat="1" applyFont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4" borderId="20" xfId="0" applyNumberFormat="1" applyFont="1" applyFill="1" applyBorder="1" applyAlignment="1">
      <alignment horizontal="right" vertical="center"/>
    </xf>
    <xf numFmtId="49" fontId="8" fillId="0" borderId="0" xfId="1" applyNumberFormat="1" applyFont="1" applyBorder="1" applyAlignment="1">
      <alignment horizontal="right" vertical="center"/>
    </xf>
    <xf numFmtId="49" fontId="8" fillId="3" borderId="21" xfId="0" applyNumberFormat="1" applyFont="1" applyFill="1" applyBorder="1" applyAlignment="1">
      <alignment horizontal="right" vertical="center"/>
    </xf>
    <xf numFmtId="176" fontId="4" fillId="3" borderId="20" xfId="0" applyNumberFormat="1" applyFont="1" applyFill="1" applyBorder="1" applyAlignment="1">
      <alignment vertical="center"/>
    </xf>
    <xf numFmtId="49" fontId="4" fillId="3" borderId="20" xfId="0" applyNumberFormat="1" applyFont="1" applyFill="1" applyBorder="1" applyAlignment="1">
      <alignment horizontal="right" vertical="center"/>
    </xf>
    <xf numFmtId="176" fontId="4" fillId="3" borderId="20" xfId="0" applyNumberFormat="1" applyFont="1" applyFill="1" applyBorder="1" applyAlignment="1">
      <alignment horizontal="center" vertical="center"/>
    </xf>
    <xf numFmtId="180" fontId="4" fillId="3" borderId="27" xfId="0" applyNumberFormat="1" applyFont="1" applyFill="1" applyBorder="1" applyAlignment="1">
      <alignment vertical="center"/>
    </xf>
    <xf numFmtId="176" fontId="4" fillId="3" borderId="4" xfId="0" applyNumberFormat="1" applyFont="1" applyFill="1" applyBorder="1" applyAlignment="1">
      <alignment horizontal="center" vertical="center" wrapText="1"/>
    </xf>
    <xf numFmtId="3" fontId="4" fillId="3" borderId="19" xfId="0" applyNumberFormat="1" applyFont="1" applyFill="1" applyBorder="1" applyAlignment="1">
      <alignment horizontal="right" vertical="center"/>
    </xf>
    <xf numFmtId="176" fontId="4" fillId="3" borderId="20" xfId="0" applyNumberFormat="1" applyFont="1" applyFill="1" applyBorder="1" applyAlignment="1">
      <alignment horizontal="left" vertical="center"/>
    </xf>
    <xf numFmtId="3" fontId="8" fillId="3" borderId="20" xfId="0" applyNumberFormat="1" applyFont="1" applyFill="1" applyBorder="1">
      <alignment vertical="center"/>
    </xf>
    <xf numFmtId="0" fontId="8" fillId="3" borderId="20" xfId="0" applyFont="1" applyFill="1" applyBorder="1">
      <alignment vertical="center"/>
    </xf>
    <xf numFmtId="0" fontId="4" fillId="3" borderId="20" xfId="0" applyFont="1" applyFill="1" applyBorder="1">
      <alignment vertical="center"/>
    </xf>
    <xf numFmtId="49" fontId="8" fillId="3" borderId="20" xfId="0" applyNumberFormat="1" applyFont="1" applyFill="1" applyBorder="1" applyAlignment="1">
      <alignment horizontal="right" vertical="center"/>
    </xf>
    <xf numFmtId="0" fontId="8" fillId="3" borderId="20" xfId="0" applyFont="1" applyFill="1" applyBorder="1" applyAlignment="1">
      <alignment horizontal="center" vertical="center"/>
    </xf>
    <xf numFmtId="180" fontId="8" fillId="3" borderId="27" xfId="0" applyNumberFormat="1" applyFont="1" applyFill="1" applyBorder="1">
      <alignment vertical="center"/>
    </xf>
    <xf numFmtId="176" fontId="4" fillId="4" borderId="4" xfId="0" applyNumberFormat="1" applyFont="1" applyFill="1" applyBorder="1" applyAlignment="1">
      <alignment horizontal="center" vertical="center" wrapText="1"/>
    </xf>
    <xf numFmtId="3" fontId="4" fillId="4" borderId="19" xfId="0" applyNumberFormat="1" applyFont="1" applyFill="1" applyBorder="1" applyAlignment="1">
      <alignment horizontal="right" vertical="center"/>
    </xf>
    <xf numFmtId="180" fontId="4" fillId="4" borderId="4" xfId="0" applyNumberFormat="1" applyFont="1" applyFill="1" applyBorder="1" applyAlignment="1">
      <alignment horizontal="right" vertical="center" wrapText="1"/>
    </xf>
    <xf numFmtId="176" fontId="4" fillId="4" borderId="20" xfId="0" applyNumberFormat="1" applyFont="1" applyFill="1" applyBorder="1" applyAlignment="1">
      <alignment horizontal="left" vertical="center"/>
    </xf>
    <xf numFmtId="176" fontId="4" fillId="4" borderId="3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right" vertical="center"/>
    </xf>
    <xf numFmtId="179" fontId="4" fillId="4" borderId="3" xfId="0" applyNumberFormat="1" applyFont="1" applyFill="1" applyBorder="1" applyAlignment="1">
      <alignment horizontal="right" vertical="center"/>
    </xf>
    <xf numFmtId="176" fontId="4" fillId="0" borderId="51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0" fontId="7" fillId="4" borderId="8" xfId="0" applyFont="1" applyFill="1" applyBorder="1" applyAlignment="1">
      <alignment horizontal="center" vertical="center"/>
    </xf>
    <xf numFmtId="3" fontId="6" fillId="3" borderId="18" xfId="0" applyNumberFormat="1" applyFont="1" applyFill="1" applyBorder="1" applyAlignment="1">
      <alignment horizontal="right" vertical="center"/>
    </xf>
    <xf numFmtId="180" fontId="6" fillId="3" borderId="2" xfId="0" applyNumberFormat="1" applyFont="1" applyFill="1" applyBorder="1" applyAlignment="1">
      <alignment horizontal="right" vertical="center" wrapText="1"/>
    </xf>
    <xf numFmtId="3" fontId="6" fillId="3" borderId="19" xfId="0" applyNumberFormat="1" applyFont="1" applyFill="1" applyBorder="1" applyAlignment="1">
      <alignment horizontal="right" vertical="center"/>
    </xf>
    <xf numFmtId="180" fontId="6" fillId="3" borderId="4" xfId="0" applyNumberFormat="1" applyFont="1" applyFill="1" applyBorder="1" applyAlignment="1">
      <alignment horizontal="right" vertical="center" wrapText="1"/>
    </xf>
    <xf numFmtId="180" fontId="12" fillId="3" borderId="23" xfId="0" applyNumberFormat="1" applyFont="1" applyFill="1" applyBorder="1">
      <alignment vertical="center"/>
    </xf>
    <xf numFmtId="180" fontId="12" fillId="3" borderId="27" xfId="0" applyNumberFormat="1" applyFont="1" applyFill="1" applyBorder="1">
      <alignment vertical="center"/>
    </xf>
    <xf numFmtId="0" fontId="6" fillId="4" borderId="20" xfId="0" applyFont="1" applyFill="1" applyBorder="1">
      <alignment vertical="center"/>
    </xf>
    <xf numFmtId="49" fontId="6" fillId="4" borderId="20" xfId="0" applyNumberFormat="1" applyFont="1" applyFill="1" applyBorder="1" applyAlignment="1">
      <alignment horizontal="right" vertical="center"/>
    </xf>
    <xf numFmtId="0" fontId="6" fillId="4" borderId="20" xfId="0" applyFont="1" applyFill="1" applyBorder="1" applyAlignment="1">
      <alignment horizontal="center" vertical="center"/>
    </xf>
    <xf numFmtId="176" fontId="12" fillId="0" borderId="0" xfId="0" applyNumberFormat="1" applyFont="1" applyBorder="1" applyAlignment="1">
      <alignment vertical="center"/>
    </xf>
    <xf numFmtId="0" fontId="12" fillId="0" borderId="0" xfId="0" applyFont="1" applyBorder="1">
      <alignment vertical="center"/>
    </xf>
    <xf numFmtId="0" fontId="6" fillId="0" borderId="0" xfId="0" applyFont="1" applyBorder="1">
      <alignment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80" fontId="6" fillId="0" borderId="26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76" fontId="4" fillId="4" borderId="19" xfId="0" applyNumberFormat="1" applyFont="1" applyFill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right" vertical="center" wrapText="1"/>
    </xf>
    <xf numFmtId="178" fontId="4" fillId="0" borderId="51" xfId="0" applyNumberFormat="1" applyFont="1" applyBorder="1" applyAlignment="1">
      <alignment horizontal="right" vertical="center" wrapText="1"/>
    </xf>
    <xf numFmtId="180" fontId="4" fillId="0" borderId="51" xfId="1" applyNumberFormat="1" applyFont="1" applyBorder="1" applyAlignment="1">
      <alignment vertical="center"/>
    </xf>
    <xf numFmtId="179" fontId="4" fillId="0" borderId="14" xfId="0" applyNumberFormat="1" applyFont="1" applyBorder="1" applyAlignment="1">
      <alignment horizontal="right" vertical="center" wrapText="1"/>
    </xf>
    <xf numFmtId="178" fontId="4" fillId="0" borderId="19" xfId="0" applyNumberFormat="1" applyFont="1" applyBorder="1" applyAlignment="1">
      <alignment vertical="center"/>
    </xf>
    <xf numFmtId="176" fontId="4" fillId="4" borderId="14" xfId="0" applyNumberFormat="1" applyFont="1" applyFill="1" applyBorder="1" applyAlignment="1">
      <alignment vertical="center"/>
    </xf>
    <xf numFmtId="176" fontId="4" fillId="4" borderId="19" xfId="0" applyNumberFormat="1" applyFont="1" applyFill="1" applyBorder="1" applyAlignment="1">
      <alignment vertical="center"/>
    </xf>
    <xf numFmtId="3" fontId="4" fillId="4" borderId="20" xfId="0" applyNumberFormat="1" applyFont="1" applyFill="1" applyBorder="1">
      <alignment vertical="center"/>
    </xf>
    <xf numFmtId="176" fontId="4" fillId="4" borderId="22" xfId="0" applyNumberFormat="1" applyFont="1" applyFill="1" applyBorder="1" applyAlignment="1">
      <alignment vertical="center"/>
    </xf>
    <xf numFmtId="3" fontId="4" fillId="4" borderId="24" xfId="0" applyNumberFormat="1" applyFont="1" applyFill="1" applyBorder="1">
      <alignment vertical="center"/>
    </xf>
    <xf numFmtId="49" fontId="4" fillId="4" borderId="24" xfId="0" applyNumberFormat="1" applyFont="1" applyFill="1" applyBorder="1" applyAlignment="1">
      <alignment horizontal="right" vertical="center"/>
    </xf>
    <xf numFmtId="0" fontId="4" fillId="4" borderId="24" xfId="0" applyFont="1" applyFill="1" applyBorder="1" applyAlignment="1">
      <alignment horizontal="center" vertical="center"/>
    </xf>
    <xf numFmtId="180" fontId="4" fillId="0" borderId="20" xfId="0" applyNumberFormat="1" applyFont="1" applyBorder="1" applyAlignment="1">
      <alignment horizontal="right" vertical="center" wrapText="1"/>
    </xf>
    <xf numFmtId="180" fontId="4" fillId="0" borderId="24" xfId="1" applyNumberFormat="1" applyFont="1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41" fontId="8" fillId="0" borderId="24" xfId="1" applyFont="1" applyBorder="1">
      <alignment vertical="center"/>
    </xf>
    <xf numFmtId="41" fontId="8" fillId="0" borderId="24" xfId="1" applyFont="1" applyFill="1" applyBorder="1">
      <alignment vertical="center"/>
    </xf>
    <xf numFmtId="41" fontId="4" fillId="0" borderId="24" xfId="1" applyFont="1" applyBorder="1">
      <alignment vertical="center"/>
    </xf>
    <xf numFmtId="49" fontId="8" fillId="0" borderId="24" xfId="1" applyNumberFormat="1" applyFont="1" applyFill="1" applyBorder="1" applyAlignment="1">
      <alignment horizontal="right" vertical="center"/>
    </xf>
    <xf numFmtId="41" fontId="8" fillId="0" borderId="24" xfId="1" applyFont="1" applyFill="1" applyBorder="1" applyAlignment="1">
      <alignment horizontal="center" vertical="center"/>
    </xf>
    <xf numFmtId="180" fontId="4" fillId="4" borderId="29" xfId="0" applyNumberFormat="1" applyFont="1" applyFill="1" applyBorder="1">
      <alignment vertical="center"/>
    </xf>
    <xf numFmtId="41" fontId="8" fillId="0" borderId="29" xfId="1" applyFont="1" applyBorder="1">
      <alignment vertical="center"/>
    </xf>
    <xf numFmtId="178" fontId="4" fillId="0" borderId="14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1" fontId="4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41" fontId="4" fillId="0" borderId="20" xfId="1" applyFont="1" applyBorder="1">
      <alignment vertical="center"/>
    </xf>
    <xf numFmtId="41" fontId="4" fillId="0" borderId="20" xfId="1" applyFont="1" applyBorder="1" applyAlignment="1">
      <alignment horizontal="right" vertical="center"/>
    </xf>
    <xf numFmtId="41" fontId="4" fillId="0" borderId="20" xfId="1" applyFont="1" applyBorder="1" applyAlignment="1">
      <alignment horizontal="center" vertical="center"/>
    </xf>
    <xf numFmtId="41" fontId="4" fillId="0" borderId="27" xfId="1" applyFont="1" applyBorder="1">
      <alignment vertical="center"/>
    </xf>
    <xf numFmtId="41" fontId="4" fillId="4" borderId="0" xfId="1" applyFont="1" applyFill="1" applyBorder="1" applyAlignment="1">
      <alignment horizontal="right" vertical="center"/>
    </xf>
    <xf numFmtId="41" fontId="4" fillId="4" borderId="0" xfId="1" applyFont="1" applyFill="1" applyBorder="1" applyAlignment="1">
      <alignment horizontal="center" vertical="center"/>
    </xf>
    <xf numFmtId="41" fontId="4" fillId="4" borderId="26" xfId="1" applyFont="1" applyFill="1" applyBorder="1">
      <alignment vertical="center"/>
    </xf>
    <xf numFmtId="41" fontId="4" fillId="4" borderId="20" xfId="1" applyFont="1" applyFill="1" applyBorder="1">
      <alignment vertical="center"/>
    </xf>
    <xf numFmtId="41" fontId="4" fillId="4" borderId="20" xfId="1" applyFont="1" applyFill="1" applyBorder="1" applyAlignment="1">
      <alignment horizontal="right" vertical="center"/>
    </xf>
    <xf numFmtId="41" fontId="4" fillId="4" borderId="20" xfId="1" applyFont="1" applyFill="1" applyBorder="1" applyAlignment="1">
      <alignment horizontal="center" vertical="center"/>
    </xf>
    <xf numFmtId="41" fontId="4" fillId="4" borderId="27" xfId="1" applyFont="1" applyFill="1" applyBorder="1">
      <alignment vertical="center"/>
    </xf>
    <xf numFmtId="41" fontId="4" fillId="4" borderId="0" xfId="1" applyFont="1" applyFill="1" applyBorder="1" applyAlignment="1">
      <alignment horizontal="left" vertical="center"/>
    </xf>
    <xf numFmtId="41" fontId="4" fillId="4" borderId="20" xfId="1" applyFont="1" applyFill="1" applyBorder="1" applyAlignment="1">
      <alignment horizontal="left" vertical="center"/>
    </xf>
    <xf numFmtId="41" fontId="4" fillId="0" borderId="19" xfId="1" applyFont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178" fontId="6" fillId="3" borderId="16" xfId="0" applyNumberFormat="1" applyFont="1" applyFill="1" applyBorder="1" applyAlignment="1">
      <alignment horizontal="right" vertical="center" wrapText="1"/>
    </xf>
    <xf numFmtId="180" fontId="6" fillId="3" borderId="16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/>
    </xf>
    <xf numFmtId="178" fontId="6" fillId="3" borderId="2" xfId="0" applyNumberFormat="1" applyFont="1" applyFill="1" applyBorder="1" applyAlignment="1">
      <alignment horizontal="right" vertical="center" wrapText="1"/>
    </xf>
    <xf numFmtId="176" fontId="6" fillId="3" borderId="21" xfId="0" applyNumberFormat="1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vertical="center"/>
    </xf>
    <xf numFmtId="49" fontId="6" fillId="3" borderId="21" xfId="0" applyNumberFormat="1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center" vertical="center"/>
    </xf>
    <xf numFmtId="180" fontId="6" fillId="3" borderId="23" xfId="0" applyNumberFormat="1" applyFont="1" applyFill="1" applyBorder="1" applyAlignment="1">
      <alignment vertical="center"/>
    </xf>
    <xf numFmtId="176" fontId="6" fillId="3" borderId="22" xfId="0" applyNumberFormat="1" applyFont="1" applyFill="1" applyBorder="1" applyAlignment="1">
      <alignment horizontal="center" vertical="center"/>
    </xf>
    <xf numFmtId="0" fontId="6" fillId="3" borderId="24" xfId="0" applyFont="1" applyFill="1" applyBorder="1">
      <alignment vertical="center"/>
    </xf>
    <xf numFmtId="49" fontId="6" fillId="3" borderId="24" xfId="0" applyNumberFormat="1" applyFont="1" applyFill="1" applyBorder="1" applyAlignment="1">
      <alignment horizontal="right" vertical="center"/>
    </xf>
    <xf numFmtId="0" fontId="6" fillId="3" borderId="24" xfId="0" applyFont="1" applyFill="1" applyBorder="1" applyAlignment="1">
      <alignment horizontal="center" vertical="center"/>
    </xf>
    <xf numFmtId="180" fontId="6" fillId="3" borderId="29" xfId="0" applyNumberFormat="1" applyFont="1" applyFill="1" applyBorder="1" applyAlignment="1">
      <alignment vertical="center"/>
    </xf>
    <xf numFmtId="176" fontId="6" fillId="3" borderId="18" xfId="0" applyNumberFormat="1" applyFont="1" applyFill="1" applyBorder="1" applyAlignment="1">
      <alignment horizontal="center" vertical="center"/>
    </xf>
    <xf numFmtId="0" fontId="6" fillId="3" borderId="21" xfId="0" applyFont="1" applyFill="1" applyBorder="1">
      <alignment vertical="center"/>
    </xf>
    <xf numFmtId="180" fontId="6" fillId="0" borderId="31" xfId="0" applyNumberFormat="1" applyFont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176" fontId="6" fillId="3" borderId="24" xfId="0" applyNumberFormat="1" applyFont="1" applyFill="1" applyBorder="1" applyAlignment="1">
      <alignment vertical="center"/>
    </xf>
    <xf numFmtId="176" fontId="6" fillId="3" borderId="24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8" fontId="6" fillId="3" borderId="19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/>
    </xf>
    <xf numFmtId="180" fontId="6" fillId="3" borderId="54" xfId="0" applyNumberFormat="1" applyFont="1" applyFill="1" applyBorder="1" applyAlignment="1">
      <alignment horizontal="right" vertical="center" wrapText="1"/>
    </xf>
    <xf numFmtId="180" fontId="6" fillId="3" borderId="23" xfId="0" applyNumberFormat="1" applyFont="1" applyFill="1" applyBorder="1">
      <alignment vertical="center"/>
    </xf>
    <xf numFmtId="180" fontId="6" fillId="3" borderId="21" xfId="0" applyNumberFormat="1" applyFont="1" applyFill="1" applyBorder="1" applyAlignment="1">
      <alignment horizontal="right" vertical="center" wrapText="1"/>
    </xf>
    <xf numFmtId="178" fontId="6" fillId="3" borderId="2" xfId="0" applyNumberFormat="1" applyFont="1" applyFill="1" applyBorder="1" applyAlignment="1">
      <alignment horizontal="right" vertical="center"/>
    </xf>
    <xf numFmtId="178" fontId="6" fillId="3" borderId="4" xfId="0" applyNumberFormat="1" applyFont="1" applyFill="1" applyBorder="1" applyAlignment="1">
      <alignment horizontal="right" vertical="center" wrapText="1"/>
    </xf>
    <xf numFmtId="176" fontId="6" fillId="3" borderId="18" xfId="0" applyNumberFormat="1" applyFont="1" applyFill="1" applyBorder="1" applyAlignment="1">
      <alignment horizontal="left" vertical="center"/>
    </xf>
    <xf numFmtId="178" fontId="6" fillId="3" borderId="21" xfId="0" applyNumberFormat="1" applyFont="1" applyFill="1" applyBorder="1" applyAlignment="1">
      <alignment horizontal="right" vertical="center"/>
    </xf>
    <xf numFmtId="178" fontId="6" fillId="3" borderId="23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/>
    </xf>
    <xf numFmtId="178" fontId="6" fillId="3" borderId="4" xfId="0" applyNumberFormat="1" applyFont="1" applyFill="1" applyBorder="1" applyAlignment="1">
      <alignment horizontal="right" vertical="center"/>
    </xf>
    <xf numFmtId="176" fontId="6" fillId="3" borderId="19" xfId="0" applyNumberFormat="1" applyFont="1" applyFill="1" applyBorder="1" applyAlignment="1">
      <alignment horizontal="left" vertical="center"/>
    </xf>
    <xf numFmtId="178" fontId="6" fillId="3" borderId="20" xfId="0" applyNumberFormat="1" applyFont="1" applyFill="1" applyBorder="1" applyAlignment="1">
      <alignment horizontal="right" vertical="center"/>
    </xf>
    <xf numFmtId="178" fontId="6" fillId="3" borderId="27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/>
    </xf>
    <xf numFmtId="180" fontId="6" fillId="3" borderId="2" xfId="0" applyNumberFormat="1" applyFont="1" applyFill="1" applyBorder="1" applyAlignment="1">
      <alignment horizontal="right" vertical="center"/>
    </xf>
    <xf numFmtId="180" fontId="6" fillId="3" borderId="4" xfId="1" applyNumberFormat="1" applyFont="1" applyFill="1" applyBorder="1" applyAlignment="1">
      <alignment horizontal="right" vertical="center" wrapText="1"/>
    </xf>
    <xf numFmtId="180" fontId="6" fillId="3" borderId="4" xfId="0" applyNumberFormat="1" applyFont="1" applyFill="1" applyBorder="1" applyAlignment="1">
      <alignment horizontal="right" vertical="center"/>
    </xf>
    <xf numFmtId="0" fontId="6" fillId="3" borderId="53" xfId="0" applyFont="1" applyFill="1" applyBorder="1" applyAlignment="1">
      <alignment horizontal="center" vertical="center"/>
    </xf>
    <xf numFmtId="180" fontId="6" fillId="3" borderId="31" xfId="0" applyNumberFormat="1" applyFont="1" applyFill="1" applyBorder="1" applyAlignment="1">
      <alignment horizontal="right" vertical="center"/>
    </xf>
    <xf numFmtId="41" fontId="0" fillId="0" borderId="0" xfId="0" applyNumberFormat="1">
      <alignment vertical="center"/>
    </xf>
    <xf numFmtId="176" fontId="4" fillId="0" borderId="4" xfId="0" applyNumberFormat="1" applyFont="1" applyBorder="1" applyAlignment="1">
      <alignment horizontal="center" vertical="center"/>
    </xf>
    <xf numFmtId="180" fontId="4" fillId="0" borderId="3" xfId="0" applyNumberFormat="1" applyFont="1" applyBorder="1" applyAlignment="1">
      <alignment horizontal="right" vertical="center" wrapText="1"/>
    </xf>
    <xf numFmtId="180" fontId="6" fillId="3" borderId="2" xfId="1" applyNumberFormat="1" applyFont="1" applyFill="1" applyBorder="1" applyAlignment="1">
      <alignment horizontal="right" vertical="center" wrapText="1"/>
    </xf>
    <xf numFmtId="41" fontId="4" fillId="0" borderId="9" xfId="1" applyFont="1" applyBorder="1" applyAlignment="1">
      <alignment horizontal="right" vertical="center"/>
    </xf>
    <xf numFmtId="176" fontId="12" fillId="4" borderId="20" xfId="0" applyNumberFormat="1" applyFont="1" applyFill="1" applyBorder="1" applyAlignment="1">
      <alignment vertical="center"/>
    </xf>
    <xf numFmtId="180" fontId="6" fillId="4" borderId="27" xfId="0" applyNumberFormat="1" applyFont="1" applyFill="1" applyBorder="1">
      <alignment vertical="center"/>
    </xf>
    <xf numFmtId="0" fontId="4" fillId="4" borderId="26" xfId="0" applyFont="1" applyFill="1" applyBorder="1">
      <alignment vertical="center"/>
    </xf>
    <xf numFmtId="41" fontId="4" fillId="0" borderId="51" xfId="1" applyFont="1" applyBorder="1" applyAlignment="1">
      <alignment vertical="center"/>
    </xf>
    <xf numFmtId="41" fontId="4" fillId="0" borderId="15" xfId="1" applyFont="1" applyBorder="1" applyAlignment="1">
      <alignment vertical="center"/>
    </xf>
    <xf numFmtId="41" fontId="4" fillId="0" borderId="4" xfId="1" applyFont="1" applyBorder="1" applyAlignment="1">
      <alignment horizontal="right" vertical="center" wrapText="1"/>
    </xf>
    <xf numFmtId="41" fontId="4" fillId="0" borderId="53" xfId="1" applyFont="1" applyBorder="1" applyAlignment="1">
      <alignment vertical="center"/>
    </xf>
    <xf numFmtId="3" fontId="12" fillId="4" borderId="20" xfId="0" applyNumberFormat="1" applyFont="1" applyFill="1" applyBorder="1">
      <alignment vertical="center"/>
    </xf>
    <xf numFmtId="0" fontId="12" fillId="4" borderId="20" xfId="0" applyFont="1" applyFill="1" applyBorder="1">
      <alignment vertical="center"/>
    </xf>
    <xf numFmtId="49" fontId="12" fillId="4" borderId="20" xfId="0" applyNumberFormat="1" applyFont="1" applyFill="1" applyBorder="1" applyAlignment="1">
      <alignment horizontal="right" vertical="center"/>
    </xf>
    <xf numFmtId="0" fontId="12" fillId="4" borderId="20" xfId="0" applyFont="1" applyFill="1" applyBorder="1" applyAlignment="1">
      <alignment horizontal="center" vertical="center"/>
    </xf>
    <xf numFmtId="180" fontId="12" fillId="4" borderId="27" xfId="0" applyNumberFormat="1" applyFont="1" applyFill="1" applyBorder="1">
      <alignment vertical="center"/>
    </xf>
    <xf numFmtId="176" fontId="12" fillId="0" borderId="20" xfId="0" applyNumberFormat="1" applyFont="1" applyBorder="1" applyAlignment="1">
      <alignment vertical="center"/>
    </xf>
    <xf numFmtId="3" fontId="12" fillId="0" borderId="20" xfId="0" applyNumberFormat="1" applyFont="1" applyBorder="1">
      <alignment vertical="center"/>
    </xf>
    <xf numFmtId="0" fontId="12" fillId="0" borderId="20" xfId="0" applyFont="1" applyFill="1" applyBorder="1">
      <alignment vertical="center"/>
    </xf>
    <xf numFmtId="0" fontId="6" fillId="0" borderId="20" xfId="0" applyFont="1" applyBorder="1">
      <alignment vertical="center"/>
    </xf>
    <xf numFmtId="49" fontId="12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/>
    </xf>
    <xf numFmtId="180" fontId="12" fillId="0" borderId="27" xfId="0" applyNumberFormat="1" applyFont="1" applyBorder="1">
      <alignment vertical="center"/>
    </xf>
    <xf numFmtId="0" fontId="3" fillId="0" borderId="0" xfId="0" applyFont="1" applyAlignment="1">
      <alignment vertical="center"/>
    </xf>
    <xf numFmtId="176" fontId="4" fillId="0" borderId="5" xfId="0" applyNumberFormat="1" applyFont="1" applyBorder="1" applyAlignment="1">
      <alignment horizontal="center" vertical="center" wrapText="1"/>
    </xf>
    <xf numFmtId="176" fontId="4" fillId="4" borderId="12" xfId="0" applyNumberFormat="1" applyFont="1" applyFill="1" applyBorder="1" applyAlignment="1">
      <alignment horizontal="left" vertical="center"/>
    </xf>
    <xf numFmtId="3" fontId="8" fillId="4" borderId="28" xfId="0" applyNumberFormat="1" applyFont="1" applyFill="1" applyBorder="1">
      <alignment vertical="center"/>
    </xf>
    <xf numFmtId="0" fontId="8" fillId="4" borderId="28" xfId="0" applyFont="1" applyFill="1" applyBorder="1">
      <alignment vertical="center"/>
    </xf>
    <xf numFmtId="0" fontId="4" fillId="4" borderId="28" xfId="0" applyFont="1" applyFill="1" applyBorder="1">
      <alignment vertical="center"/>
    </xf>
    <xf numFmtId="49" fontId="8" fillId="4" borderId="28" xfId="0" applyNumberFormat="1" applyFont="1" applyFill="1" applyBorder="1" applyAlignment="1">
      <alignment horizontal="right" vertical="center"/>
    </xf>
    <xf numFmtId="0" fontId="8" fillId="4" borderId="28" xfId="0" applyFont="1" applyFill="1" applyBorder="1" applyAlignment="1">
      <alignment horizontal="center" vertical="center"/>
    </xf>
    <xf numFmtId="180" fontId="8" fillId="4" borderId="30" xfId="0" applyNumberFormat="1" applyFont="1" applyFill="1" applyBorder="1">
      <alignment vertical="center"/>
    </xf>
    <xf numFmtId="178" fontId="4" fillId="3" borderId="27" xfId="0" applyNumberFormat="1" applyFont="1" applyFill="1" applyBorder="1" applyAlignment="1">
      <alignment horizontal="right" vertical="center"/>
    </xf>
    <xf numFmtId="178" fontId="4" fillId="0" borderId="9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178" fontId="4" fillId="0" borderId="5" xfId="0" applyNumberFormat="1" applyFont="1" applyBorder="1" applyAlignment="1">
      <alignment horizontal="right" vertical="center"/>
    </xf>
    <xf numFmtId="180" fontId="12" fillId="4" borderId="26" xfId="0" applyNumberFormat="1" applyFont="1" applyFill="1" applyBorder="1">
      <alignment vertical="center"/>
    </xf>
    <xf numFmtId="0" fontId="6" fillId="3" borderId="5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80" fontId="8" fillId="0" borderId="26" xfId="0" applyNumberFormat="1" applyFont="1" applyFill="1" applyBorder="1">
      <alignment vertical="center"/>
    </xf>
    <xf numFmtId="176" fontId="4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>
      <alignment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right" vertical="center"/>
    </xf>
    <xf numFmtId="180" fontId="4" fillId="0" borderId="19" xfId="1" applyNumberFormat="1" applyFont="1" applyBorder="1" applyAlignment="1">
      <alignment horizontal="right" vertical="center" wrapText="1"/>
    </xf>
    <xf numFmtId="180" fontId="4" fillId="0" borderId="14" xfId="1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5" borderId="12" xfId="0" applyNumberFormat="1" applyFont="1" applyFill="1" applyBorder="1" applyAlignment="1">
      <alignment horizontal="left" vertical="center"/>
    </xf>
    <xf numFmtId="178" fontId="8" fillId="5" borderId="28" xfId="0" applyNumberFormat="1" applyFont="1" applyFill="1" applyBorder="1" applyAlignment="1">
      <alignment horizontal="right" vertical="center"/>
    </xf>
    <xf numFmtId="178" fontId="8" fillId="5" borderId="30" xfId="0" applyNumberFormat="1" applyFont="1" applyFill="1" applyBorder="1" applyAlignment="1">
      <alignment vertical="center"/>
    </xf>
    <xf numFmtId="178" fontId="4" fillId="5" borderId="0" xfId="0" applyNumberFormat="1" applyFont="1" applyFill="1" applyBorder="1" applyAlignment="1">
      <alignment horizontal="right" vertical="center"/>
    </xf>
    <xf numFmtId="178" fontId="4" fillId="5" borderId="26" xfId="0" applyNumberFormat="1" applyFont="1" applyFill="1" applyBorder="1" applyAlignment="1">
      <alignment horizontal="right" vertical="center"/>
    </xf>
    <xf numFmtId="180" fontId="8" fillId="5" borderId="26" xfId="0" applyNumberFormat="1" applyFont="1" applyFill="1" applyBorder="1">
      <alignment vertical="center"/>
    </xf>
    <xf numFmtId="176" fontId="4" fillId="5" borderId="0" xfId="0" applyNumberFormat="1" applyFont="1" applyFill="1" applyBorder="1" applyAlignment="1">
      <alignment horizontal="left" vertical="center"/>
    </xf>
    <xf numFmtId="0" fontId="4" fillId="5" borderId="0" xfId="0" applyFont="1" applyFill="1" applyBorder="1">
      <alignment vertical="center"/>
    </xf>
    <xf numFmtId="0" fontId="8" fillId="5" borderId="0" xfId="0" applyFont="1" applyFill="1" applyBorder="1">
      <alignment vertical="center"/>
    </xf>
    <xf numFmtId="49" fontId="8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center" vertical="center"/>
    </xf>
    <xf numFmtId="41" fontId="4" fillId="5" borderId="26" xfId="1" applyFont="1" applyFill="1" applyBorder="1">
      <alignment vertical="center"/>
    </xf>
    <xf numFmtId="176" fontId="8" fillId="5" borderId="0" xfId="0" applyNumberFormat="1" applyFont="1" applyFill="1" applyBorder="1" applyAlignment="1">
      <alignment vertical="center"/>
    </xf>
    <xf numFmtId="3" fontId="8" fillId="5" borderId="0" xfId="0" applyNumberFormat="1" applyFont="1" applyFill="1" applyBorder="1">
      <alignment vertical="center"/>
    </xf>
    <xf numFmtId="176" fontId="8" fillId="5" borderId="24" xfId="0" applyNumberFormat="1" applyFont="1" applyFill="1" applyBorder="1" applyAlignment="1">
      <alignment vertical="center"/>
    </xf>
    <xf numFmtId="3" fontId="8" fillId="5" borderId="24" xfId="0" applyNumberFormat="1" applyFont="1" applyFill="1" applyBorder="1">
      <alignment vertical="center"/>
    </xf>
    <xf numFmtId="0" fontId="8" fillId="5" borderId="24" xfId="0" applyFont="1" applyFill="1" applyBorder="1">
      <alignment vertical="center"/>
    </xf>
    <xf numFmtId="0" fontId="4" fillId="5" borderId="24" xfId="0" applyFont="1" applyFill="1" applyBorder="1">
      <alignment vertical="center"/>
    </xf>
    <xf numFmtId="49" fontId="8" fillId="5" borderId="24" xfId="0" applyNumberFormat="1" applyFont="1" applyFill="1" applyBorder="1" applyAlignment="1">
      <alignment horizontal="right" vertical="center"/>
    </xf>
    <xf numFmtId="0" fontId="8" fillId="5" borderId="24" xfId="0" applyFont="1" applyFill="1" applyBorder="1" applyAlignment="1">
      <alignment horizontal="center" vertical="center"/>
    </xf>
    <xf numFmtId="180" fontId="8" fillId="5" borderId="29" xfId="0" applyNumberFormat="1" applyFont="1" applyFill="1" applyBorder="1">
      <alignment vertical="center"/>
    </xf>
    <xf numFmtId="176" fontId="8" fillId="5" borderId="20" xfId="0" applyNumberFormat="1" applyFont="1" applyFill="1" applyBorder="1" applyAlignment="1">
      <alignment vertical="center"/>
    </xf>
    <xf numFmtId="3" fontId="8" fillId="5" borderId="20" xfId="0" applyNumberFormat="1" applyFont="1" applyFill="1" applyBorder="1">
      <alignment vertical="center"/>
    </xf>
    <xf numFmtId="0" fontId="8" fillId="5" borderId="20" xfId="0" applyFont="1" applyFill="1" applyBorder="1">
      <alignment vertical="center"/>
    </xf>
    <xf numFmtId="0" fontId="4" fillId="5" borderId="20" xfId="0" applyFont="1" applyFill="1" applyBorder="1">
      <alignment vertical="center"/>
    </xf>
    <xf numFmtId="49" fontId="8" fillId="5" borderId="20" xfId="0" applyNumberFormat="1" applyFont="1" applyFill="1" applyBorder="1" applyAlignment="1">
      <alignment horizontal="right" vertical="center"/>
    </xf>
    <xf numFmtId="0" fontId="8" fillId="5" borderId="20" xfId="0" applyFont="1" applyFill="1" applyBorder="1" applyAlignment="1">
      <alignment horizontal="center" vertical="center"/>
    </xf>
    <xf numFmtId="180" fontId="8" fillId="5" borderId="27" xfId="0" applyNumberFormat="1" applyFont="1" applyFill="1" applyBorder="1">
      <alignment vertical="center"/>
    </xf>
    <xf numFmtId="176" fontId="8" fillId="5" borderId="21" xfId="0" applyNumberFormat="1" applyFont="1" applyFill="1" applyBorder="1" applyAlignment="1">
      <alignment vertical="center"/>
    </xf>
    <xf numFmtId="3" fontId="8" fillId="5" borderId="21" xfId="0" applyNumberFormat="1" applyFont="1" applyFill="1" applyBorder="1">
      <alignment vertical="center"/>
    </xf>
    <xf numFmtId="0" fontId="8" fillId="5" borderId="21" xfId="0" applyFont="1" applyFill="1" applyBorder="1">
      <alignment vertical="center"/>
    </xf>
    <xf numFmtId="0" fontId="4" fillId="5" borderId="21" xfId="0" applyFont="1" applyFill="1" applyBorder="1">
      <alignment vertical="center"/>
    </xf>
    <xf numFmtId="49" fontId="8" fillId="5" borderId="21" xfId="0" applyNumberFormat="1" applyFont="1" applyFill="1" applyBorder="1" applyAlignment="1">
      <alignment horizontal="right" vertical="center"/>
    </xf>
    <xf numFmtId="0" fontId="8" fillId="5" borderId="21" xfId="0" applyFont="1" applyFill="1" applyBorder="1" applyAlignment="1">
      <alignment horizontal="center" vertical="center"/>
    </xf>
    <xf numFmtId="180" fontId="8" fillId="5" borderId="23" xfId="0" applyNumberFormat="1" applyFont="1" applyFill="1" applyBorder="1">
      <alignment vertical="center"/>
    </xf>
    <xf numFmtId="176" fontId="8" fillId="5" borderId="19" xfId="0" applyNumberFormat="1" applyFont="1" applyFill="1" applyBorder="1" applyAlignment="1">
      <alignment vertical="center"/>
    </xf>
    <xf numFmtId="176" fontId="8" fillId="5" borderId="14" xfId="0" applyNumberFormat="1" applyFont="1" applyFill="1" applyBorder="1" applyAlignment="1">
      <alignment vertical="center"/>
    </xf>
    <xf numFmtId="0" fontId="4" fillId="5" borderId="14" xfId="0" applyFont="1" applyFill="1" applyBorder="1">
      <alignment vertical="center"/>
    </xf>
    <xf numFmtId="41" fontId="4" fillId="5" borderId="0" xfId="1" applyFont="1" applyFill="1" applyBorder="1">
      <alignment vertical="center"/>
    </xf>
    <xf numFmtId="49" fontId="4" fillId="5" borderId="0" xfId="0" applyNumberFormat="1" applyFont="1" applyFill="1" applyBorder="1" applyAlignment="1">
      <alignment horizontal="right" vertical="center"/>
    </xf>
    <xf numFmtId="176" fontId="8" fillId="5" borderId="22" xfId="0" applyNumberFormat="1" applyFont="1" applyFill="1" applyBorder="1" applyAlignment="1">
      <alignment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5" borderId="14" xfId="0" applyNumberFormat="1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4" fillId="5" borderId="0" xfId="1" applyFont="1" applyFill="1" applyBorder="1" applyAlignment="1">
      <alignment horizontal="left" vertical="center"/>
    </xf>
    <xf numFmtId="41" fontId="4" fillId="5" borderId="0" xfId="1" applyFont="1" applyFill="1" applyBorder="1" applyAlignment="1">
      <alignment horizontal="right" vertical="center"/>
    </xf>
    <xf numFmtId="41" fontId="4" fillId="5" borderId="0" xfId="1" applyFont="1" applyFill="1" applyBorder="1" applyAlignment="1">
      <alignment horizontal="center" vertical="center"/>
    </xf>
    <xf numFmtId="41" fontId="4" fillId="5" borderId="26" xfId="1" applyFont="1" applyFill="1" applyBorder="1" applyAlignment="1">
      <alignment vertical="center"/>
    </xf>
    <xf numFmtId="41" fontId="4" fillId="0" borderId="0" xfId="1" applyFont="1" applyFill="1" applyBorder="1" applyAlignment="1">
      <alignment vertical="center"/>
    </xf>
    <xf numFmtId="41" fontId="4" fillId="0" borderId="0" xfId="1" applyFont="1" applyFill="1" applyBorder="1">
      <alignment vertical="center"/>
    </xf>
    <xf numFmtId="41" fontId="4" fillId="0" borderId="0" xfId="1" applyFont="1" applyFill="1" applyBorder="1" applyAlignment="1">
      <alignment horizontal="right" vertical="center"/>
    </xf>
    <xf numFmtId="41" fontId="4" fillId="0" borderId="0" xfId="1" applyFont="1" applyFill="1" applyBorder="1" applyAlignment="1">
      <alignment horizontal="center" vertical="center"/>
    </xf>
    <xf numFmtId="41" fontId="4" fillId="0" borderId="26" xfId="1" applyFont="1" applyFill="1" applyBorder="1">
      <alignment vertical="center"/>
    </xf>
    <xf numFmtId="41" fontId="4" fillId="0" borderId="0" xfId="1" applyFont="1" applyFill="1" applyBorder="1" applyAlignment="1">
      <alignment horizontal="left" vertical="center"/>
    </xf>
    <xf numFmtId="49" fontId="4" fillId="0" borderId="0" xfId="1" applyNumberFormat="1" applyFont="1" applyFill="1" applyBorder="1" applyAlignment="1">
      <alignment horizontal="right" vertical="center"/>
    </xf>
    <xf numFmtId="41" fontId="4" fillId="0" borderId="26" xfId="1" applyFont="1" applyFill="1" applyBorder="1" applyAlignment="1">
      <alignment horizontal="right" vertical="center"/>
    </xf>
    <xf numFmtId="176" fontId="4" fillId="0" borderId="24" xfId="0" applyNumberFormat="1" applyFont="1" applyBorder="1" applyAlignment="1">
      <alignment horizontal="center" vertical="center" wrapText="1"/>
    </xf>
    <xf numFmtId="176" fontId="4" fillId="3" borderId="24" xfId="0" applyNumberFormat="1" applyFont="1" applyFill="1" applyBorder="1" applyAlignment="1">
      <alignment horizontal="center" vertical="center" wrapText="1"/>
    </xf>
    <xf numFmtId="180" fontId="4" fillId="0" borderId="2" xfId="1" applyNumberFormat="1" applyFont="1" applyBorder="1" applyAlignment="1">
      <alignment vertical="center"/>
    </xf>
    <xf numFmtId="41" fontId="8" fillId="5" borderId="24" xfId="1" applyFont="1" applyFill="1" applyBorder="1">
      <alignment vertical="center"/>
    </xf>
    <xf numFmtId="41" fontId="4" fillId="5" borderId="24" xfId="1" applyFont="1" applyFill="1" applyBorder="1">
      <alignment vertical="center"/>
    </xf>
    <xf numFmtId="49" fontId="8" fillId="5" borderId="24" xfId="1" applyNumberFormat="1" applyFont="1" applyFill="1" applyBorder="1" applyAlignment="1">
      <alignment horizontal="right" vertical="center"/>
    </xf>
    <xf numFmtId="41" fontId="8" fillId="5" borderId="24" xfId="1" applyFont="1" applyFill="1" applyBorder="1" applyAlignment="1">
      <alignment horizontal="center" vertical="center"/>
    </xf>
    <xf numFmtId="41" fontId="8" fillId="5" borderId="29" xfId="1" applyFont="1" applyFill="1" applyBorder="1">
      <alignment vertical="center"/>
    </xf>
    <xf numFmtId="180" fontId="6" fillId="3" borderId="2" xfId="1" applyNumberFormat="1" applyFont="1" applyFill="1" applyBorder="1" applyAlignment="1">
      <alignment vertical="center"/>
    </xf>
    <xf numFmtId="180" fontId="6" fillId="3" borderId="24" xfId="1" applyNumberFormat="1" applyFont="1" applyFill="1" applyBorder="1" applyAlignment="1">
      <alignment vertical="center"/>
    </xf>
    <xf numFmtId="180" fontId="6" fillId="3" borderId="5" xfId="0" applyNumberFormat="1" applyFont="1" applyFill="1" applyBorder="1" applyAlignment="1">
      <alignment horizontal="right" vertical="center" wrapText="1"/>
    </xf>
    <xf numFmtId="176" fontId="12" fillId="3" borderId="24" xfId="0" applyNumberFormat="1" applyFont="1" applyFill="1" applyBorder="1" applyAlignment="1">
      <alignment vertical="center"/>
    </xf>
    <xf numFmtId="41" fontId="12" fillId="3" borderId="24" xfId="1" applyFont="1" applyFill="1" applyBorder="1">
      <alignment vertical="center"/>
    </xf>
    <xf numFmtId="41" fontId="6" fillId="3" borderId="24" xfId="1" applyFont="1" applyFill="1" applyBorder="1">
      <alignment vertical="center"/>
    </xf>
    <xf numFmtId="49" fontId="12" fillId="3" borderId="24" xfId="1" applyNumberFormat="1" applyFont="1" applyFill="1" applyBorder="1" applyAlignment="1">
      <alignment horizontal="right" vertical="center"/>
    </xf>
    <xf numFmtId="41" fontId="12" fillId="3" borderId="24" xfId="1" applyFont="1" applyFill="1" applyBorder="1" applyAlignment="1">
      <alignment horizontal="center" vertical="center"/>
    </xf>
    <xf numFmtId="41" fontId="12" fillId="3" borderId="29" xfId="1" applyFont="1" applyFill="1" applyBorder="1">
      <alignment vertical="center"/>
    </xf>
    <xf numFmtId="180" fontId="4" fillId="3" borderId="2" xfId="1" applyNumberFormat="1" applyFont="1" applyFill="1" applyBorder="1" applyAlignment="1">
      <alignment vertical="center"/>
    </xf>
    <xf numFmtId="180" fontId="4" fillId="3" borderId="24" xfId="1" applyNumberFormat="1" applyFont="1" applyFill="1" applyBorder="1" applyAlignment="1">
      <alignment vertical="center"/>
    </xf>
    <xf numFmtId="180" fontId="4" fillId="3" borderId="5" xfId="0" applyNumberFormat="1" applyFont="1" applyFill="1" applyBorder="1" applyAlignment="1">
      <alignment horizontal="right" vertical="center" wrapText="1"/>
    </xf>
    <xf numFmtId="176" fontId="8" fillId="3" borderId="24" xfId="0" applyNumberFormat="1" applyFont="1" applyFill="1" applyBorder="1" applyAlignment="1">
      <alignment vertical="center"/>
    </xf>
    <xf numFmtId="41" fontId="8" fillId="3" borderId="24" xfId="1" applyFont="1" applyFill="1" applyBorder="1">
      <alignment vertical="center"/>
    </xf>
    <xf numFmtId="41" fontId="4" fillId="3" borderId="24" xfId="1" applyFont="1" applyFill="1" applyBorder="1">
      <alignment vertical="center"/>
    </xf>
    <xf numFmtId="49" fontId="8" fillId="3" borderId="24" xfId="1" applyNumberFormat="1" applyFont="1" applyFill="1" applyBorder="1" applyAlignment="1">
      <alignment horizontal="right" vertical="center"/>
    </xf>
    <xf numFmtId="41" fontId="8" fillId="3" borderId="24" xfId="1" applyFont="1" applyFill="1" applyBorder="1" applyAlignment="1">
      <alignment horizontal="center" vertical="center"/>
    </xf>
    <xf numFmtId="41" fontId="8" fillId="3" borderId="29" xfId="1" applyFont="1" applyFill="1" applyBorder="1">
      <alignment vertical="center"/>
    </xf>
    <xf numFmtId="176" fontId="8" fillId="5" borderId="14" xfId="0" applyNumberFormat="1" applyFont="1" applyFill="1" applyBorder="1" applyAlignment="1">
      <alignment horizontal="left" vertical="center"/>
    </xf>
    <xf numFmtId="178" fontId="4" fillId="5" borderId="26" xfId="0" applyNumberFormat="1" applyFont="1" applyFill="1" applyBorder="1" applyAlignment="1">
      <alignment vertical="center"/>
    </xf>
    <xf numFmtId="178" fontId="8" fillId="5" borderId="0" xfId="0" applyNumberFormat="1" applyFont="1" applyFill="1" applyBorder="1" applyAlignment="1">
      <alignment horizontal="right" vertical="center"/>
    </xf>
    <xf numFmtId="178" fontId="8" fillId="5" borderId="26" xfId="0" applyNumberFormat="1" applyFont="1" applyFill="1" applyBorder="1" applyAlignment="1">
      <alignment vertical="center"/>
    </xf>
    <xf numFmtId="176" fontId="4" fillId="5" borderId="18" xfId="0" applyNumberFormat="1" applyFont="1" applyFill="1" applyBorder="1" applyAlignment="1">
      <alignment horizontal="left" vertical="center"/>
    </xf>
    <xf numFmtId="178" fontId="8" fillId="5" borderId="21" xfId="0" applyNumberFormat="1" applyFont="1" applyFill="1" applyBorder="1" applyAlignment="1">
      <alignment horizontal="right" vertical="center"/>
    </xf>
    <xf numFmtId="178" fontId="8" fillId="5" borderId="23" xfId="0" applyNumberFormat="1" applyFont="1" applyFill="1" applyBorder="1" applyAlignment="1">
      <alignment vertical="center"/>
    </xf>
    <xf numFmtId="176" fontId="4" fillId="5" borderId="14" xfId="0" applyNumberFormat="1" applyFont="1" applyFill="1" applyBorder="1" applyAlignment="1">
      <alignment vertical="center"/>
    </xf>
    <xf numFmtId="3" fontId="4" fillId="5" borderId="0" xfId="0" applyNumberFormat="1" applyFont="1" applyFill="1" applyBorder="1">
      <alignment vertical="center"/>
    </xf>
    <xf numFmtId="0" fontId="4" fillId="5" borderId="0" xfId="0" applyFont="1" applyFill="1" applyBorder="1" applyAlignment="1">
      <alignment horizontal="center" vertical="center"/>
    </xf>
    <xf numFmtId="180" fontId="4" fillId="5" borderId="26" xfId="0" applyNumberFormat="1" applyFont="1" applyFill="1" applyBorder="1">
      <alignment vertical="center"/>
    </xf>
    <xf numFmtId="3" fontId="12" fillId="0" borderId="0" xfId="0" applyNumberFormat="1" applyFont="1" applyBorder="1">
      <alignment vertical="center"/>
    </xf>
    <xf numFmtId="0" fontId="12" fillId="0" borderId="0" xfId="0" applyFont="1" applyFill="1" applyBorder="1">
      <alignment vertical="center"/>
    </xf>
    <xf numFmtId="49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180" fontId="12" fillId="0" borderId="26" xfId="0" applyNumberFormat="1" applyFont="1" applyBorder="1">
      <alignment vertical="center"/>
    </xf>
    <xf numFmtId="176" fontId="12" fillId="4" borderId="0" xfId="0" applyNumberFormat="1" applyFont="1" applyFill="1" applyBorder="1" applyAlignment="1">
      <alignment vertical="center"/>
    </xf>
    <xf numFmtId="0" fontId="6" fillId="4" borderId="0" xfId="0" applyFont="1" applyFill="1" applyBorder="1">
      <alignment vertical="center"/>
    </xf>
    <xf numFmtId="49" fontId="6" fillId="4" borderId="0" xfId="0" applyNumberFormat="1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center" vertical="center"/>
    </xf>
    <xf numFmtId="180" fontId="6" fillId="4" borderId="26" xfId="0" applyNumberFormat="1" applyFont="1" applyFill="1" applyBorder="1">
      <alignment vertical="center"/>
    </xf>
    <xf numFmtId="0" fontId="4" fillId="0" borderId="8" xfId="0" applyFont="1" applyBorder="1" applyAlignment="1">
      <alignment horizontal="center" vertical="center"/>
    </xf>
    <xf numFmtId="41" fontId="8" fillId="5" borderId="0" xfId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41" fontId="0" fillId="0" borderId="0" xfId="1" applyFont="1">
      <alignment vertical="center"/>
    </xf>
    <xf numFmtId="0" fontId="0" fillId="0" borderId="0" xfId="0" applyAlignment="1">
      <alignment horizontal="left" vertical="center"/>
    </xf>
    <xf numFmtId="180" fontId="0" fillId="0" borderId="0" xfId="0" applyNumberFormat="1" applyAlignment="1">
      <alignment horizontal="left" vertical="center"/>
    </xf>
    <xf numFmtId="41" fontId="0" fillId="0" borderId="0" xfId="0" applyNumberFormat="1" applyAlignment="1">
      <alignment horizontal="left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6" fillId="0" borderId="36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179" fontId="4" fillId="0" borderId="46" xfId="0" applyNumberFormat="1" applyFont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176" fontId="4" fillId="5" borderId="14" xfId="0" applyNumberFormat="1" applyFont="1" applyFill="1" applyBorder="1" applyAlignment="1">
      <alignment horizontal="left" vertical="center"/>
    </xf>
    <xf numFmtId="176" fontId="4" fillId="5" borderId="0" xfId="0" applyNumberFormat="1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176" fontId="4" fillId="0" borderId="51" xfId="0" applyNumberFormat="1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zoomScale="85" zoomScaleNormal="85" workbookViewId="0">
      <selection activeCell="M8" sqref="M8"/>
    </sheetView>
  </sheetViews>
  <sheetFormatPr defaultRowHeight="13.5"/>
  <cols>
    <col min="1" max="2" width="11.21875" style="4" customWidth="1"/>
    <col min="3" max="4" width="15.77734375" style="4" customWidth="1"/>
    <col min="5" max="5" width="12.77734375" style="72" customWidth="1"/>
    <col min="6" max="7" width="11.21875" style="4" customWidth="1"/>
    <col min="8" max="9" width="15.77734375" style="4" customWidth="1"/>
    <col min="10" max="10" width="12.77734375" style="4" customWidth="1"/>
  </cols>
  <sheetData>
    <row r="2" spans="1:10" ht="33.75">
      <c r="A2" s="502" t="s">
        <v>336</v>
      </c>
      <c r="B2" s="502"/>
      <c r="C2" s="502"/>
      <c r="D2" s="502"/>
      <c r="E2" s="502"/>
      <c r="F2" s="502"/>
      <c r="G2" s="502"/>
      <c r="H2" s="502"/>
      <c r="I2" s="502"/>
      <c r="J2" s="502"/>
    </row>
    <row r="3" spans="1:10" ht="22.5">
      <c r="A3" s="507" t="s">
        <v>239</v>
      </c>
      <c r="B3" s="507"/>
      <c r="C3" s="507"/>
      <c r="D3" s="507"/>
      <c r="E3" s="507"/>
      <c r="F3" s="507"/>
      <c r="G3" s="507"/>
      <c r="H3" s="507"/>
      <c r="I3" s="507"/>
      <c r="J3" s="507"/>
    </row>
    <row r="4" spans="1:10">
      <c r="C4" s="74"/>
    </row>
    <row r="5" spans="1:10" ht="20.25">
      <c r="A5" s="508" t="s">
        <v>280</v>
      </c>
      <c r="B5" s="508"/>
      <c r="C5" s="508"/>
    </row>
    <row r="6" spans="1:10" ht="15" thickBot="1">
      <c r="A6" s="503" t="s">
        <v>18</v>
      </c>
      <c r="B6" s="503"/>
      <c r="C6" s="503"/>
      <c r="D6" s="503"/>
      <c r="E6" s="503"/>
      <c r="F6" s="503"/>
      <c r="G6" s="503"/>
      <c r="H6" s="503"/>
      <c r="I6" s="503"/>
      <c r="J6" s="503"/>
    </row>
    <row r="7" spans="1:10" ht="27.75" customHeight="1">
      <c r="A7" s="504" t="s">
        <v>20</v>
      </c>
      <c r="B7" s="505"/>
      <c r="C7" s="505"/>
      <c r="D7" s="505"/>
      <c r="E7" s="505"/>
      <c r="F7" s="505" t="s">
        <v>19</v>
      </c>
      <c r="G7" s="505"/>
      <c r="H7" s="505"/>
      <c r="I7" s="505"/>
      <c r="J7" s="506"/>
    </row>
    <row r="8" spans="1:10" ht="40.5" customHeight="1" thickBot="1">
      <c r="A8" s="58" t="s">
        <v>0</v>
      </c>
      <c r="B8" s="59" t="s">
        <v>1</v>
      </c>
      <c r="C8" s="75" t="s">
        <v>303</v>
      </c>
      <c r="D8" s="257" t="s">
        <v>338</v>
      </c>
      <c r="E8" s="76" t="s">
        <v>2</v>
      </c>
      <c r="F8" s="59" t="s">
        <v>0</v>
      </c>
      <c r="G8" s="59" t="s">
        <v>1</v>
      </c>
      <c r="H8" s="75" t="s">
        <v>303</v>
      </c>
      <c r="I8" s="257" t="s">
        <v>338</v>
      </c>
      <c r="J8" s="76" t="s">
        <v>2</v>
      </c>
    </row>
    <row r="9" spans="1:10" ht="27.75" customHeight="1" thickBot="1">
      <c r="A9" s="500" t="s">
        <v>27</v>
      </c>
      <c r="B9" s="501"/>
      <c r="C9" s="7">
        <f>SUM(C10:C15)</f>
        <v>270463</v>
      </c>
      <c r="D9" s="7">
        <f>SUM(D10:D15)</f>
        <v>324953</v>
      </c>
      <c r="E9" s="111">
        <f>SUM(E11:E15)</f>
        <v>54490</v>
      </c>
      <c r="F9" s="501" t="s">
        <v>27</v>
      </c>
      <c r="G9" s="501"/>
      <c r="H9" s="7">
        <f>SUM(H10,H14:H19)</f>
        <v>270463</v>
      </c>
      <c r="I9" s="7">
        <f>SUM(I10,I14:I19)</f>
        <v>324953</v>
      </c>
      <c r="J9" s="119">
        <f>SUM(J10,J14:J19)</f>
        <v>54490</v>
      </c>
    </row>
    <row r="10" spans="1:10" ht="27.75" customHeight="1" thickTop="1">
      <c r="A10" s="77" t="s">
        <v>90</v>
      </c>
      <c r="B10" s="102" t="s">
        <v>90</v>
      </c>
      <c r="C10" s="60">
        <v>0</v>
      </c>
      <c r="D10" s="60">
        <v>0</v>
      </c>
      <c r="E10" s="126">
        <f t="shared" ref="E10:E14" si="0">SUM(D10-C10)</f>
        <v>0</v>
      </c>
      <c r="F10" s="102" t="s">
        <v>26</v>
      </c>
      <c r="G10" s="102"/>
      <c r="H10" s="10">
        <f>SUM(H11:H13)</f>
        <v>18609</v>
      </c>
      <c r="I10" s="10">
        <f>SUM(I11:I13)</f>
        <v>32744</v>
      </c>
      <c r="J10" s="120">
        <f>SUM(I10-H10)</f>
        <v>14135</v>
      </c>
    </row>
    <row r="11" spans="1:10" ht="27.75" customHeight="1">
      <c r="A11" s="78" t="s">
        <v>35</v>
      </c>
      <c r="B11" s="45" t="s">
        <v>35</v>
      </c>
      <c r="C11" s="12">
        <v>218800</v>
      </c>
      <c r="D11" s="12">
        <v>234400</v>
      </c>
      <c r="E11" s="127">
        <f t="shared" si="0"/>
        <v>15600</v>
      </c>
      <c r="F11" s="497"/>
      <c r="G11" s="45" t="s">
        <v>24</v>
      </c>
      <c r="H11" s="12">
        <v>6421</v>
      </c>
      <c r="I11" s="12">
        <v>20456</v>
      </c>
      <c r="J11" s="121">
        <f>SUM(I11-H11)</f>
        <v>14035</v>
      </c>
    </row>
    <row r="12" spans="1:10" ht="27.75" customHeight="1">
      <c r="A12" s="78" t="s">
        <v>36</v>
      </c>
      <c r="B12" s="45" t="s">
        <v>36</v>
      </c>
      <c r="C12" s="12">
        <v>36400</v>
      </c>
      <c r="D12" s="12">
        <v>67400</v>
      </c>
      <c r="E12" s="127">
        <f t="shared" si="0"/>
        <v>31000</v>
      </c>
      <c r="F12" s="498"/>
      <c r="G12" s="45" t="s">
        <v>37</v>
      </c>
      <c r="H12" s="12">
        <v>2300</v>
      </c>
      <c r="I12" s="12">
        <v>2300</v>
      </c>
      <c r="J12" s="121">
        <f t="shared" ref="J12:J19" si="1">SUM(I12-H12)</f>
        <v>0</v>
      </c>
    </row>
    <row r="13" spans="1:10" ht="27.75" customHeight="1">
      <c r="A13" s="78" t="s">
        <v>223</v>
      </c>
      <c r="B13" s="45" t="s">
        <v>223</v>
      </c>
      <c r="C13" s="12">
        <v>0</v>
      </c>
      <c r="D13" s="12">
        <v>0</v>
      </c>
      <c r="E13" s="118">
        <f t="shared" si="0"/>
        <v>0</v>
      </c>
      <c r="F13" s="499"/>
      <c r="G13" s="45" t="s">
        <v>23</v>
      </c>
      <c r="H13" s="12">
        <v>9888</v>
      </c>
      <c r="I13" s="12">
        <v>9988</v>
      </c>
      <c r="J13" s="122">
        <f t="shared" si="1"/>
        <v>100</v>
      </c>
    </row>
    <row r="14" spans="1:10" ht="27.75" customHeight="1">
      <c r="A14" s="78" t="s">
        <v>21</v>
      </c>
      <c r="B14" s="45" t="s">
        <v>91</v>
      </c>
      <c r="C14" s="12">
        <v>14213</v>
      </c>
      <c r="D14" s="12">
        <v>16458</v>
      </c>
      <c r="E14" s="127">
        <f t="shared" si="0"/>
        <v>2245</v>
      </c>
      <c r="F14" s="45" t="s">
        <v>38</v>
      </c>
      <c r="G14" s="45" t="s">
        <v>39</v>
      </c>
      <c r="H14" s="12">
        <v>7802</v>
      </c>
      <c r="I14" s="12">
        <v>7802</v>
      </c>
      <c r="J14" s="121">
        <f t="shared" si="1"/>
        <v>0</v>
      </c>
    </row>
    <row r="15" spans="1:10" ht="27.75" customHeight="1">
      <c r="A15" s="79" t="s">
        <v>22</v>
      </c>
      <c r="B15" s="319" t="s">
        <v>22</v>
      </c>
      <c r="C15" s="12">
        <v>1050</v>
      </c>
      <c r="D15" s="12">
        <v>6695</v>
      </c>
      <c r="E15" s="127">
        <f>SUM(D15-C15)</f>
        <v>5645</v>
      </c>
      <c r="F15" s="45" t="s">
        <v>40</v>
      </c>
      <c r="G15" s="45" t="s">
        <v>40</v>
      </c>
      <c r="H15" s="12">
        <v>241320</v>
      </c>
      <c r="I15" s="12">
        <v>276675</v>
      </c>
      <c r="J15" s="122">
        <f t="shared" si="1"/>
        <v>35355</v>
      </c>
    </row>
    <row r="16" spans="1:10" ht="27.75" customHeight="1">
      <c r="A16" s="79"/>
      <c r="B16" s="426"/>
      <c r="C16" s="12"/>
      <c r="D16" s="12"/>
      <c r="E16" s="127"/>
      <c r="F16" s="45" t="s">
        <v>305</v>
      </c>
      <c r="G16" s="45" t="s">
        <v>306</v>
      </c>
      <c r="H16" s="12">
        <v>0</v>
      </c>
      <c r="I16" s="12">
        <v>5000</v>
      </c>
      <c r="J16" s="122">
        <f t="shared" si="1"/>
        <v>5000</v>
      </c>
    </row>
    <row r="17" spans="1:10" ht="27.75" customHeight="1">
      <c r="A17" s="79"/>
      <c r="B17" s="319"/>
      <c r="C17" s="12"/>
      <c r="D17" s="12"/>
      <c r="E17" s="127"/>
      <c r="F17" s="45" t="s">
        <v>225</v>
      </c>
      <c r="G17" s="45" t="s">
        <v>225</v>
      </c>
      <c r="H17" s="12">
        <v>0</v>
      </c>
      <c r="I17" s="12">
        <v>0</v>
      </c>
      <c r="J17" s="122">
        <f t="shared" si="1"/>
        <v>0</v>
      </c>
    </row>
    <row r="18" spans="1:10" ht="27.75" customHeight="1">
      <c r="A18" s="80"/>
      <c r="B18" s="81"/>
      <c r="C18" s="71"/>
      <c r="D18" s="71"/>
      <c r="E18" s="82" t="s">
        <v>224</v>
      </c>
      <c r="F18" s="45" t="s">
        <v>25</v>
      </c>
      <c r="G18" s="45" t="s">
        <v>25</v>
      </c>
      <c r="H18" s="12">
        <v>1000</v>
      </c>
      <c r="I18" s="12">
        <v>1000</v>
      </c>
      <c r="J18" s="121">
        <f t="shared" si="1"/>
        <v>0</v>
      </c>
    </row>
    <row r="19" spans="1:10" ht="27.75" customHeight="1" thickBot="1">
      <c r="A19" s="83"/>
      <c r="B19" s="84"/>
      <c r="C19" s="84"/>
      <c r="D19" s="84"/>
      <c r="E19" s="85"/>
      <c r="F19" s="54" t="s">
        <v>41</v>
      </c>
      <c r="G19" s="54" t="s">
        <v>42</v>
      </c>
      <c r="H19" s="55">
        <v>1732</v>
      </c>
      <c r="I19" s="55">
        <v>1732</v>
      </c>
      <c r="J19" s="123">
        <f t="shared" si="1"/>
        <v>0</v>
      </c>
    </row>
    <row r="20" spans="1:10">
      <c r="A20" s="57"/>
      <c r="B20" s="57"/>
      <c r="C20" s="57"/>
      <c r="D20" s="57"/>
      <c r="F20" s="57"/>
      <c r="G20" s="57"/>
      <c r="H20" s="57"/>
      <c r="I20" s="57"/>
      <c r="J20" s="57"/>
    </row>
    <row r="21" spans="1:10">
      <c r="A21" s="57"/>
      <c r="B21" s="57"/>
      <c r="C21" s="57"/>
      <c r="D21" s="57"/>
      <c r="F21" s="57"/>
      <c r="G21" s="57"/>
      <c r="H21" s="57"/>
      <c r="I21" s="57"/>
      <c r="J21" s="57"/>
    </row>
    <row r="22" spans="1:10">
      <c r="A22" s="57"/>
      <c r="B22" s="57"/>
      <c r="C22" s="57"/>
      <c r="D22" s="57"/>
      <c r="F22" s="57"/>
      <c r="G22" s="57"/>
      <c r="H22" s="57"/>
      <c r="I22" s="57"/>
      <c r="J22" s="57"/>
    </row>
    <row r="23" spans="1:10">
      <c r="A23" s="57"/>
      <c r="B23" s="57"/>
      <c r="C23" s="57"/>
      <c r="D23" s="57"/>
      <c r="F23" s="57"/>
      <c r="G23" s="57"/>
      <c r="H23" s="57"/>
      <c r="I23" s="57"/>
      <c r="J23" s="57"/>
    </row>
    <row r="24" spans="1:10">
      <c r="A24" s="57"/>
      <c r="B24" s="57"/>
      <c r="C24" s="57"/>
      <c r="D24" s="57"/>
      <c r="F24" s="57"/>
      <c r="G24" s="57"/>
      <c r="H24" s="57"/>
      <c r="I24" s="57"/>
      <c r="J24" s="57"/>
    </row>
    <row r="25" spans="1:10">
      <c r="A25" s="57"/>
      <c r="B25" s="57"/>
      <c r="C25" s="57"/>
      <c r="D25" s="57"/>
      <c r="F25" s="57"/>
      <c r="G25" s="57"/>
      <c r="H25" s="57"/>
      <c r="I25" s="86"/>
      <c r="J25" s="57"/>
    </row>
    <row r="26" spans="1:10">
      <c r="A26" s="57"/>
      <c r="B26" s="57"/>
      <c r="C26" s="57"/>
      <c r="D26" s="57"/>
      <c r="F26" s="57"/>
      <c r="G26" s="57"/>
      <c r="H26" s="57"/>
      <c r="I26" s="57"/>
      <c r="J26" s="57"/>
    </row>
    <row r="27" spans="1:10">
      <c r="A27" s="57"/>
      <c r="B27" s="57"/>
      <c r="C27" s="57"/>
      <c r="D27" s="57"/>
      <c r="F27" s="57"/>
      <c r="G27" s="57"/>
      <c r="H27" s="57"/>
      <c r="I27" s="57"/>
      <c r="J27" s="57"/>
    </row>
    <row r="28" spans="1:10">
      <c r="A28" s="57"/>
      <c r="B28" s="57"/>
      <c r="C28" s="57"/>
      <c r="D28" s="57"/>
      <c r="F28" s="57"/>
      <c r="G28" s="57"/>
      <c r="H28" s="57"/>
      <c r="I28" s="57"/>
      <c r="J28" s="57"/>
    </row>
    <row r="29" spans="1:10">
      <c r="A29" s="57"/>
      <c r="B29" s="57"/>
      <c r="C29" s="57"/>
      <c r="D29" s="57"/>
      <c r="F29" s="57"/>
      <c r="G29" s="57"/>
      <c r="H29" s="57"/>
      <c r="I29" s="57"/>
      <c r="J29" s="57"/>
    </row>
    <row r="30" spans="1:10">
      <c r="A30" s="57"/>
      <c r="B30" s="57"/>
      <c r="C30" s="57"/>
      <c r="D30" s="57"/>
      <c r="F30" s="57"/>
      <c r="G30" s="57"/>
      <c r="H30" s="57"/>
      <c r="I30" s="57"/>
      <c r="J30" s="57"/>
    </row>
    <row r="31" spans="1:10">
      <c r="A31" s="57"/>
      <c r="B31" s="57"/>
      <c r="C31" s="57"/>
      <c r="D31" s="57"/>
      <c r="F31" s="57"/>
      <c r="G31" s="57"/>
      <c r="H31" s="57"/>
      <c r="I31" s="57"/>
      <c r="J31" s="57"/>
    </row>
    <row r="32" spans="1:10">
      <c r="A32" s="57"/>
      <c r="B32" s="57"/>
      <c r="C32" s="57"/>
      <c r="D32" s="57"/>
      <c r="F32" s="57"/>
      <c r="G32" s="57"/>
      <c r="H32" s="57"/>
      <c r="I32" s="57"/>
      <c r="J32" s="57"/>
    </row>
    <row r="33" spans="1:10">
      <c r="A33" s="57"/>
      <c r="B33" s="57"/>
      <c r="C33" s="57"/>
      <c r="D33" s="57"/>
      <c r="F33" s="57"/>
      <c r="G33" s="57"/>
      <c r="H33" s="57"/>
      <c r="I33" s="57"/>
      <c r="J33" s="57"/>
    </row>
    <row r="34" spans="1:10">
      <c r="A34" s="57"/>
      <c r="B34" s="57"/>
      <c r="C34" s="57"/>
      <c r="D34" s="57"/>
      <c r="F34" s="57"/>
      <c r="G34" s="57"/>
      <c r="H34" s="57"/>
      <c r="I34" s="57"/>
      <c r="J34" s="57"/>
    </row>
    <row r="35" spans="1:10">
      <c r="A35" s="57"/>
      <c r="B35" s="57"/>
      <c r="C35" s="57"/>
      <c r="D35" s="57"/>
      <c r="F35" s="57"/>
      <c r="G35" s="57"/>
      <c r="H35" s="57"/>
      <c r="I35" s="57"/>
      <c r="J35" s="57"/>
    </row>
    <row r="36" spans="1:10">
      <c r="A36" s="57"/>
      <c r="B36" s="57"/>
      <c r="C36" s="57"/>
      <c r="D36" s="57"/>
      <c r="F36" s="57"/>
      <c r="G36" s="57"/>
      <c r="H36" s="57"/>
      <c r="I36" s="57"/>
      <c r="J36" s="57"/>
    </row>
    <row r="37" spans="1:10">
      <c r="A37" s="57"/>
      <c r="B37" s="57"/>
      <c r="C37" s="57"/>
      <c r="D37" s="57"/>
      <c r="F37" s="57"/>
      <c r="G37" s="57"/>
      <c r="H37" s="57"/>
      <c r="I37" s="57"/>
      <c r="J37" s="57"/>
    </row>
    <row r="38" spans="1:10">
      <c r="A38" s="57"/>
      <c r="B38" s="57"/>
      <c r="C38" s="57"/>
      <c r="D38" s="57"/>
      <c r="F38" s="57"/>
      <c r="G38" s="57"/>
      <c r="H38" s="57"/>
      <c r="I38" s="57"/>
      <c r="J38" s="57"/>
    </row>
    <row r="39" spans="1:10">
      <c r="A39" s="57"/>
      <c r="B39" s="57"/>
      <c r="C39" s="57"/>
      <c r="D39" s="57"/>
      <c r="F39" s="57"/>
      <c r="G39" s="57"/>
      <c r="H39" s="57"/>
      <c r="I39" s="57"/>
      <c r="J39" s="57"/>
    </row>
    <row r="40" spans="1:10">
      <c r="A40" s="57"/>
      <c r="B40" s="57"/>
      <c r="C40" s="57"/>
      <c r="D40" s="57"/>
      <c r="F40" s="57"/>
      <c r="G40" s="57"/>
      <c r="H40" s="57"/>
      <c r="I40" s="57"/>
      <c r="J40" s="57"/>
    </row>
    <row r="41" spans="1:10">
      <c r="A41" s="57"/>
      <c r="B41" s="57"/>
      <c r="C41" s="57"/>
      <c r="D41" s="57"/>
      <c r="F41" s="57"/>
      <c r="G41" s="57"/>
      <c r="H41" s="57"/>
      <c r="I41" s="57"/>
      <c r="J41" s="57"/>
    </row>
    <row r="42" spans="1:10">
      <c r="A42" s="57"/>
      <c r="B42" s="57"/>
      <c r="C42" s="57"/>
      <c r="D42" s="57"/>
      <c r="F42" s="57"/>
      <c r="G42" s="57"/>
      <c r="H42" s="57"/>
      <c r="I42" s="57"/>
      <c r="J42" s="57"/>
    </row>
    <row r="43" spans="1:10">
      <c r="A43" s="57"/>
      <c r="B43" s="57"/>
      <c r="C43" s="57"/>
      <c r="D43" s="57"/>
      <c r="F43" s="57"/>
      <c r="G43" s="57"/>
      <c r="H43" s="57"/>
      <c r="I43" s="57"/>
      <c r="J43" s="57"/>
    </row>
    <row r="44" spans="1:10">
      <c r="A44" s="57"/>
      <c r="B44" s="57"/>
      <c r="C44" s="57"/>
      <c r="D44" s="57"/>
      <c r="F44" s="57"/>
      <c r="G44" s="57"/>
      <c r="H44" s="57"/>
      <c r="I44" s="57"/>
      <c r="J44" s="57"/>
    </row>
    <row r="45" spans="1:10">
      <c r="A45" s="57"/>
      <c r="B45" s="57"/>
      <c r="C45" s="57"/>
      <c r="D45" s="57"/>
      <c r="F45" s="57"/>
      <c r="G45" s="57"/>
      <c r="H45" s="57"/>
      <c r="I45" s="57"/>
      <c r="J45" s="57"/>
    </row>
    <row r="46" spans="1:10">
      <c r="A46" s="57"/>
      <c r="B46" s="57"/>
      <c r="C46" s="57"/>
      <c r="D46" s="57"/>
      <c r="F46" s="57"/>
      <c r="G46" s="57"/>
      <c r="H46" s="57"/>
      <c r="I46" s="57"/>
      <c r="J46" s="57"/>
    </row>
  </sheetData>
  <mergeCells count="9">
    <mergeCell ref="F11:F13"/>
    <mergeCell ref="A9:B9"/>
    <mergeCell ref="F9:G9"/>
    <mergeCell ref="A2:J2"/>
    <mergeCell ref="A6:J6"/>
    <mergeCell ref="A7:E7"/>
    <mergeCell ref="F7:J7"/>
    <mergeCell ref="A3:J3"/>
    <mergeCell ref="A5:C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1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1"/>
  <sheetViews>
    <sheetView zoomScale="85" zoomScaleNormal="85" workbookViewId="0">
      <pane ySplit="4" topLeftCell="A5" activePane="bottomLeft" state="frozen"/>
      <selection pane="bottomLeft" activeCell="Q8" sqref="Q8"/>
    </sheetView>
  </sheetViews>
  <sheetFormatPr defaultRowHeight="13.5"/>
  <cols>
    <col min="1" max="1" width="10.21875" style="4" customWidth="1"/>
    <col min="2" max="2" width="9.6640625" style="4" customWidth="1"/>
    <col min="3" max="3" width="12.21875" style="4" customWidth="1"/>
    <col min="4" max="5" width="14.77734375" style="3" customWidth="1"/>
    <col min="6" max="6" width="11" style="3" customWidth="1"/>
    <col min="7" max="7" width="20.44140625" style="3" customWidth="1"/>
    <col min="8" max="8" width="12.77734375" style="3" customWidth="1"/>
    <col min="9" max="9" width="2.109375" style="3" customWidth="1"/>
    <col min="10" max="10" width="4.21875" style="3" customWidth="1"/>
    <col min="11" max="11" width="3.5546875" style="3" customWidth="1"/>
    <col min="12" max="12" width="2.33203125" style="3" customWidth="1"/>
    <col min="13" max="13" width="15.6640625" style="4" customWidth="1"/>
  </cols>
  <sheetData>
    <row r="1" spans="1:15" ht="18.75">
      <c r="A1" s="342" t="s">
        <v>337</v>
      </c>
      <c r="B1" s="342"/>
      <c r="C1" s="342"/>
    </row>
    <row r="2" spans="1:15" ht="15" thickBot="1">
      <c r="A2" s="503" t="s">
        <v>240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</row>
    <row r="3" spans="1:15" ht="29.25" customHeight="1">
      <c r="A3" s="504" t="s">
        <v>28</v>
      </c>
      <c r="B3" s="505"/>
      <c r="C3" s="505"/>
      <c r="D3" s="527" t="s">
        <v>304</v>
      </c>
      <c r="E3" s="511" t="s">
        <v>339</v>
      </c>
      <c r="F3" s="513" t="s">
        <v>4</v>
      </c>
      <c r="G3" s="521" t="s">
        <v>5</v>
      </c>
      <c r="H3" s="522"/>
      <c r="I3" s="522"/>
      <c r="J3" s="522"/>
      <c r="K3" s="522"/>
      <c r="L3" s="522"/>
      <c r="M3" s="523"/>
    </row>
    <row r="4" spans="1:15" ht="29.25" customHeight="1" thickBot="1">
      <c r="A4" s="58" t="s">
        <v>6</v>
      </c>
      <c r="B4" s="59" t="s">
        <v>7</v>
      </c>
      <c r="C4" s="59" t="s">
        <v>8</v>
      </c>
      <c r="D4" s="528"/>
      <c r="E4" s="512"/>
      <c r="F4" s="514"/>
      <c r="G4" s="524"/>
      <c r="H4" s="525"/>
      <c r="I4" s="525"/>
      <c r="J4" s="525"/>
      <c r="K4" s="525"/>
      <c r="L4" s="525"/>
      <c r="M4" s="526"/>
    </row>
    <row r="5" spans="1:15" ht="35.25" customHeight="1" thickBot="1">
      <c r="A5" s="509" t="s">
        <v>27</v>
      </c>
      <c r="B5" s="510"/>
      <c r="C5" s="510"/>
      <c r="D5" s="93">
        <f>SUM(D6,D12,D22,D26,D35)</f>
        <v>270463</v>
      </c>
      <c r="E5" s="93">
        <f>SUM(E6,E12,E22,E26,E35)</f>
        <v>324953</v>
      </c>
      <c r="F5" s="117">
        <f t="shared" ref="F5:F6" si="0">SUM(E5-D5)</f>
        <v>54490</v>
      </c>
      <c r="G5" s="94"/>
      <c r="H5" s="95"/>
      <c r="I5" s="95"/>
      <c r="J5" s="95"/>
      <c r="K5" s="95"/>
      <c r="L5" s="95"/>
      <c r="M5" s="317">
        <f>SUM(M6,M12,M26,M35)</f>
        <v>324953410</v>
      </c>
      <c r="O5" s="1"/>
    </row>
    <row r="6" spans="1:15" ht="28.5" customHeight="1" thickTop="1">
      <c r="A6" s="298" t="s">
        <v>3</v>
      </c>
      <c r="B6" s="515" t="s">
        <v>173</v>
      </c>
      <c r="C6" s="516"/>
      <c r="D6" s="302">
        <v>218800</v>
      </c>
      <c r="E6" s="302">
        <f>SUM(E7,)</f>
        <v>234400</v>
      </c>
      <c r="F6" s="303">
        <f t="shared" si="0"/>
        <v>15600</v>
      </c>
      <c r="G6" s="304"/>
      <c r="H6" s="305"/>
      <c r="I6" s="305"/>
      <c r="J6" s="305"/>
      <c r="K6" s="305"/>
      <c r="L6" s="305"/>
      <c r="M6" s="306">
        <f>SUM(M7)</f>
        <v>234400000</v>
      </c>
    </row>
    <row r="7" spans="1:15" ht="28.5" customHeight="1">
      <c r="A7" s="360"/>
      <c r="B7" s="361"/>
      <c r="C7" s="307" t="s">
        <v>167</v>
      </c>
      <c r="D7" s="308">
        <v>218800</v>
      </c>
      <c r="E7" s="308">
        <v>234400</v>
      </c>
      <c r="F7" s="303">
        <f>SUM(E7-D7)</f>
        <v>15600</v>
      </c>
      <c r="G7" s="309"/>
      <c r="H7" s="310"/>
      <c r="I7" s="310"/>
      <c r="J7" s="310"/>
      <c r="K7" s="310"/>
      <c r="L7" s="310"/>
      <c r="M7" s="351">
        <f>SUM(M8)</f>
        <v>234400000</v>
      </c>
    </row>
    <row r="8" spans="1:15" ht="28.5" customHeight="1">
      <c r="A8" s="363"/>
      <c r="B8" s="44"/>
      <c r="C8" s="231" t="s">
        <v>30</v>
      </c>
      <c r="D8" s="129">
        <v>218800</v>
      </c>
      <c r="E8" s="129">
        <v>234400</v>
      </c>
      <c r="F8" s="27">
        <f>SUM(E8-D8)</f>
        <v>15600</v>
      </c>
      <c r="G8" s="134"/>
      <c r="H8" s="65"/>
      <c r="I8" s="65"/>
      <c r="J8" s="65"/>
      <c r="K8" s="65"/>
      <c r="L8" s="65"/>
      <c r="M8" s="66">
        <f>SUM(M9:M11)</f>
        <v>234400000</v>
      </c>
    </row>
    <row r="9" spans="1:15" ht="28.5" customHeight="1">
      <c r="A9" s="363"/>
      <c r="B9" s="44"/>
      <c r="C9" s="131"/>
      <c r="D9" s="352"/>
      <c r="E9" s="352"/>
      <c r="F9" s="103"/>
      <c r="G9" s="31" t="s">
        <v>120</v>
      </c>
      <c r="H9" s="68"/>
      <c r="I9" s="68"/>
      <c r="J9" s="68"/>
      <c r="K9" s="68"/>
      <c r="L9" s="68"/>
      <c r="M9" s="69">
        <v>200000000</v>
      </c>
    </row>
    <row r="10" spans="1:15" ht="28.5" customHeight="1">
      <c r="A10" s="364"/>
      <c r="B10" s="44"/>
      <c r="C10" s="131"/>
      <c r="D10" s="352"/>
      <c r="E10" s="352"/>
      <c r="F10" s="103"/>
      <c r="G10" s="529" t="s">
        <v>276</v>
      </c>
      <c r="H10" s="530"/>
      <c r="I10" s="388"/>
      <c r="J10" s="388"/>
      <c r="K10" s="388"/>
      <c r="L10" s="388"/>
      <c r="M10" s="389">
        <v>20000000</v>
      </c>
    </row>
    <row r="11" spans="1:15" ht="22.5" customHeight="1">
      <c r="A11" s="363"/>
      <c r="B11" s="44"/>
      <c r="C11" s="354"/>
      <c r="D11" s="355"/>
      <c r="E11" s="355"/>
      <c r="F11" s="353"/>
      <c r="G11" s="391" t="s">
        <v>247</v>
      </c>
      <c r="H11" s="388"/>
      <c r="I11" s="388"/>
      <c r="J11" s="388"/>
      <c r="K11" s="388"/>
      <c r="L11" s="388"/>
      <c r="M11" s="389">
        <v>14400000</v>
      </c>
    </row>
    <row r="12" spans="1:15" ht="28.5" customHeight="1">
      <c r="A12" s="298" t="s">
        <v>31</v>
      </c>
      <c r="B12" s="277" t="s">
        <v>32</v>
      </c>
      <c r="C12" s="277" t="s">
        <v>169</v>
      </c>
      <c r="D12" s="302">
        <f>SUM(D13,D19)</f>
        <v>36400</v>
      </c>
      <c r="E12" s="302">
        <f>SUM(E13,E19)</f>
        <v>67400</v>
      </c>
      <c r="F12" s="216">
        <f>SUM(E12-D12)</f>
        <v>31000</v>
      </c>
      <c r="G12" s="304"/>
      <c r="H12" s="305"/>
      <c r="I12" s="305"/>
      <c r="J12" s="305"/>
      <c r="K12" s="305"/>
      <c r="L12" s="305"/>
      <c r="M12" s="306">
        <f>SUM(M14,M19)</f>
        <v>67400000</v>
      </c>
    </row>
    <row r="13" spans="1:15" ht="28.5" customHeight="1">
      <c r="A13" s="360"/>
      <c r="B13" s="361"/>
      <c r="C13" s="307" t="s">
        <v>167</v>
      </c>
      <c r="D13" s="308">
        <f>SUM(D14)</f>
        <v>35600</v>
      </c>
      <c r="E13" s="308">
        <f>SUM(E14)</f>
        <v>66600</v>
      </c>
      <c r="F13" s="216">
        <f>SUM(E13-D13)</f>
        <v>31000</v>
      </c>
      <c r="G13" s="309"/>
      <c r="H13" s="310"/>
      <c r="I13" s="310"/>
      <c r="J13" s="310"/>
      <c r="K13" s="310"/>
      <c r="L13" s="310"/>
      <c r="M13" s="311">
        <f>SUM(M14)</f>
        <v>66600000</v>
      </c>
    </row>
    <row r="14" spans="1:15" ht="28.5" customHeight="1">
      <c r="A14" s="363"/>
      <c r="B14" s="358"/>
      <c r="C14" s="228" t="s">
        <v>33</v>
      </c>
      <c r="D14" s="61">
        <v>35600</v>
      </c>
      <c r="E14" s="61">
        <v>66600</v>
      </c>
      <c r="F14" s="14">
        <f>SUM(E14-D14)</f>
        <v>31000</v>
      </c>
      <c r="G14" s="64"/>
      <c r="H14" s="65"/>
      <c r="I14" s="65"/>
      <c r="J14" s="65"/>
      <c r="K14" s="65"/>
      <c r="L14" s="65"/>
      <c r="M14" s="66">
        <f>SUM(M15:M18)</f>
        <v>66600000</v>
      </c>
    </row>
    <row r="15" spans="1:15" ht="18" customHeight="1">
      <c r="A15" s="363"/>
      <c r="B15" s="358"/>
      <c r="C15" s="358"/>
      <c r="D15" s="63"/>
      <c r="E15" s="63"/>
      <c r="F15" s="128"/>
      <c r="G15" s="155" t="s">
        <v>110</v>
      </c>
      <c r="H15" s="156">
        <v>2300000</v>
      </c>
      <c r="I15" s="156" t="s">
        <v>86</v>
      </c>
      <c r="J15" s="156">
        <v>12</v>
      </c>
      <c r="K15" s="156" t="s">
        <v>112</v>
      </c>
      <c r="L15" s="156" t="s">
        <v>88</v>
      </c>
      <c r="M15" s="157">
        <f>H15*J15</f>
        <v>27600000</v>
      </c>
    </row>
    <row r="16" spans="1:15" ht="18" customHeight="1">
      <c r="A16" s="363"/>
      <c r="B16" s="358"/>
      <c r="C16" s="358"/>
      <c r="D16" s="63"/>
      <c r="E16" s="63"/>
      <c r="F16" s="128"/>
      <c r="G16" s="469" t="s">
        <v>111</v>
      </c>
      <c r="H16" s="388">
        <v>250000</v>
      </c>
      <c r="I16" s="388" t="s">
        <v>86</v>
      </c>
      <c r="J16" s="388">
        <v>12</v>
      </c>
      <c r="K16" s="388" t="s">
        <v>89</v>
      </c>
      <c r="L16" s="388" t="s">
        <v>88</v>
      </c>
      <c r="M16" s="470">
        <f t="shared" ref="M16" si="1">H16*J16</f>
        <v>3000000</v>
      </c>
    </row>
    <row r="17" spans="1:13" ht="18" customHeight="1">
      <c r="A17" s="363"/>
      <c r="B17" s="358"/>
      <c r="C17" s="358"/>
      <c r="D17" s="63"/>
      <c r="E17" s="63"/>
      <c r="F17" s="128"/>
      <c r="G17" s="469" t="s">
        <v>207</v>
      </c>
      <c r="H17" s="388">
        <v>400000</v>
      </c>
      <c r="I17" s="388" t="s">
        <v>57</v>
      </c>
      <c r="J17" s="388">
        <v>40</v>
      </c>
      <c r="K17" s="388" t="s">
        <v>208</v>
      </c>
      <c r="L17" s="388" t="s">
        <v>56</v>
      </c>
      <c r="M17" s="470">
        <f>SUM(H17*J17)</f>
        <v>16000000</v>
      </c>
    </row>
    <row r="18" spans="1:13" ht="18" customHeight="1">
      <c r="A18" s="363"/>
      <c r="B18" s="358"/>
      <c r="C18" s="358"/>
      <c r="D18" s="63"/>
      <c r="E18" s="63"/>
      <c r="F18" s="128"/>
      <c r="G18" s="469" t="s">
        <v>277</v>
      </c>
      <c r="H18" s="388">
        <v>20000000</v>
      </c>
      <c r="I18" s="388" t="s">
        <v>232</v>
      </c>
      <c r="J18" s="388">
        <v>1</v>
      </c>
      <c r="K18" s="388" t="s">
        <v>333</v>
      </c>
      <c r="L18" s="388" t="s">
        <v>233</v>
      </c>
      <c r="M18" s="470">
        <f>SUM(H18*J18)</f>
        <v>20000000</v>
      </c>
    </row>
    <row r="19" spans="1:13" ht="28.5" customHeight="1">
      <c r="A19" s="363"/>
      <c r="B19" s="358"/>
      <c r="C19" s="277" t="s">
        <v>172</v>
      </c>
      <c r="D19" s="312">
        <v>800</v>
      </c>
      <c r="E19" s="312">
        <v>800</v>
      </c>
      <c r="F19" s="214">
        <f>SUM(E19-D19)</f>
        <v>0</v>
      </c>
      <c r="G19" s="304"/>
      <c r="H19" s="305"/>
      <c r="I19" s="305"/>
      <c r="J19" s="305"/>
      <c r="K19" s="305"/>
      <c r="L19" s="305"/>
      <c r="M19" s="306">
        <f>M21</f>
        <v>800000</v>
      </c>
    </row>
    <row r="20" spans="1:13" ht="28.5" customHeight="1">
      <c r="A20" s="363"/>
      <c r="B20" s="358"/>
      <c r="C20" s="358" t="s">
        <v>171</v>
      </c>
      <c r="D20" s="63">
        <v>800</v>
      </c>
      <c r="E20" s="63">
        <v>800</v>
      </c>
      <c r="F20" s="128">
        <f>SUM(E20-D20)</f>
        <v>0</v>
      </c>
      <c r="G20" s="67"/>
      <c r="H20" s="68"/>
      <c r="I20" s="68"/>
      <c r="J20" s="68"/>
      <c r="K20" s="68"/>
      <c r="L20" s="68"/>
      <c r="M20" s="69"/>
    </row>
    <row r="21" spans="1:13" ht="18.75" customHeight="1">
      <c r="A21" s="363"/>
      <c r="B21" s="358"/>
      <c r="C21" s="358"/>
      <c r="D21" s="70"/>
      <c r="E21" s="70"/>
      <c r="F21" s="87"/>
      <c r="G21" s="155" t="s">
        <v>76</v>
      </c>
      <c r="H21" s="156">
        <v>800000</v>
      </c>
      <c r="I21" s="156" t="s">
        <v>57</v>
      </c>
      <c r="J21" s="156">
        <v>1</v>
      </c>
      <c r="K21" s="156" t="s">
        <v>84</v>
      </c>
      <c r="L21" s="156" t="s">
        <v>56</v>
      </c>
      <c r="M21" s="157">
        <f t="shared" ref="M21" si="2">H21*J21</f>
        <v>800000</v>
      </c>
    </row>
    <row r="22" spans="1:13" ht="31.5" customHeight="1">
      <c r="A22" s="298" t="s">
        <v>210</v>
      </c>
      <c r="B22" s="277" t="s">
        <v>211</v>
      </c>
      <c r="C22" s="277" t="s">
        <v>153</v>
      </c>
      <c r="D22" s="313">
        <f>SUM(D23)</f>
        <v>0</v>
      </c>
      <c r="E22" s="313">
        <f>SUM(E23)</f>
        <v>0</v>
      </c>
      <c r="F22" s="314">
        <f>SUM(E22-D22)</f>
        <v>0</v>
      </c>
      <c r="G22" s="304"/>
      <c r="H22" s="305"/>
      <c r="I22" s="305"/>
      <c r="J22" s="305"/>
      <c r="K22" s="305"/>
      <c r="L22" s="305"/>
      <c r="M22" s="306">
        <f>SUM(M23)</f>
        <v>0</v>
      </c>
    </row>
    <row r="23" spans="1:13" ht="31.5" customHeight="1">
      <c r="A23" s="359"/>
      <c r="B23" s="362"/>
      <c r="C23" s="277" t="s">
        <v>155</v>
      </c>
      <c r="D23" s="313">
        <v>0</v>
      </c>
      <c r="E23" s="313">
        <f>SUM(E25)</f>
        <v>0</v>
      </c>
      <c r="F23" s="321">
        <f>SUM(E23-D23)</f>
        <v>0</v>
      </c>
      <c r="G23" s="304"/>
      <c r="H23" s="305"/>
      <c r="I23" s="305"/>
      <c r="J23" s="305"/>
      <c r="K23" s="305"/>
      <c r="L23" s="305"/>
      <c r="M23" s="306">
        <v>0</v>
      </c>
    </row>
    <row r="24" spans="1:13" ht="24" customHeight="1">
      <c r="A24" s="363"/>
      <c r="B24" s="358"/>
      <c r="C24" s="358"/>
      <c r="D24" s="70"/>
      <c r="E24" s="70"/>
      <c r="F24" s="87"/>
      <c r="G24" s="155"/>
      <c r="H24" s="156"/>
      <c r="I24" s="156"/>
      <c r="J24" s="156"/>
      <c r="K24" s="156"/>
      <c r="L24" s="156"/>
      <c r="M24" s="157"/>
    </row>
    <row r="25" spans="1:13" ht="24" customHeight="1">
      <c r="A25" s="363"/>
      <c r="B25" s="358"/>
      <c r="C25" s="358" t="s">
        <v>212</v>
      </c>
      <c r="D25" s="322">
        <v>0</v>
      </c>
      <c r="E25" s="322">
        <v>0</v>
      </c>
      <c r="F25" s="382">
        <f>SUM(E25-D25)</f>
        <v>0</v>
      </c>
      <c r="G25" s="155"/>
      <c r="H25" s="156"/>
      <c r="I25" s="156"/>
      <c r="J25" s="156"/>
      <c r="K25" s="156"/>
      <c r="L25" s="156"/>
      <c r="M25" s="157"/>
    </row>
    <row r="26" spans="1:13" ht="28.5" customHeight="1">
      <c r="A26" s="298" t="s">
        <v>9</v>
      </c>
      <c r="B26" s="277" t="s">
        <v>9</v>
      </c>
      <c r="C26" s="277" t="s">
        <v>169</v>
      </c>
      <c r="D26" s="313">
        <v>14213</v>
      </c>
      <c r="E26" s="313">
        <v>16458</v>
      </c>
      <c r="F26" s="314">
        <f>SUM(E26-D26)</f>
        <v>2245</v>
      </c>
      <c r="G26" s="304"/>
      <c r="H26" s="305"/>
      <c r="I26" s="305"/>
      <c r="J26" s="305"/>
      <c r="K26" s="305"/>
      <c r="L26" s="305"/>
      <c r="M26" s="306">
        <f>SUM(M27)</f>
        <v>16458135</v>
      </c>
    </row>
    <row r="27" spans="1:13" ht="28.5" customHeight="1">
      <c r="A27" s="359"/>
      <c r="B27" s="362"/>
      <c r="C27" s="307" t="s">
        <v>167</v>
      </c>
      <c r="D27" s="315">
        <v>14213</v>
      </c>
      <c r="E27" s="315">
        <v>16458</v>
      </c>
      <c r="F27" s="314">
        <f>SUM(E27-D27)</f>
        <v>2245</v>
      </c>
      <c r="G27" s="309"/>
      <c r="H27" s="310"/>
      <c r="I27" s="310"/>
      <c r="J27" s="310"/>
      <c r="K27" s="310"/>
      <c r="L27" s="310"/>
      <c r="M27" s="311">
        <f>SUM(M29:M34)</f>
        <v>16458135</v>
      </c>
    </row>
    <row r="28" spans="1:13" ht="28.5" customHeight="1">
      <c r="A28" s="363"/>
      <c r="B28" s="44"/>
      <c r="C28" s="231" t="s">
        <v>118</v>
      </c>
      <c r="D28" s="113">
        <v>14213</v>
      </c>
      <c r="E28" s="113">
        <v>16458</v>
      </c>
      <c r="F28" s="114">
        <f>SUM(E28-D28)</f>
        <v>2245</v>
      </c>
      <c r="G28" s="64"/>
      <c r="H28" s="65"/>
      <c r="I28" s="65"/>
      <c r="J28" s="65"/>
      <c r="K28" s="65"/>
      <c r="L28" s="65"/>
      <c r="M28" s="66" t="s">
        <v>170</v>
      </c>
    </row>
    <row r="29" spans="1:13" ht="18" customHeight="1">
      <c r="A29" s="363"/>
      <c r="B29" s="44"/>
      <c r="C29" s="517"/>
      <c r="D29" s="115"/>
      <c r="E29" s="115"/>
      <c r="F29" s="116"/>
      <c r="G29" s="428" t="s">
        <v>115</v>
      </c>
      <c r="H29" s="471">
        <v>5052603</v>
      </c>
      <c r="I29" s="471" t="s">
        <v>57</v>
      </c>
      <c r="J29" s="471">
        <v>1</v>
      </c>
      <c r="K29" s="471" t="s">
        <v>79</v>
      </c>
      <c r="L29" s="471" t="s">
        <v>73</v>
      </c>
      <c r="M29" s="389">
        <f t="shared" ref="M29" si="3">SUM(H29*J29)</f>
        <v>5052603</v>
      </c>
    </row>
    <row r="30" spans="1:13" ht="18" customHeight="1">
      <c r="A30" s="363"/>
      <c r="B30" s="44"/>
      <c r="C30" s="517"/>
      <c r="D30" s="115"/>
      <c r="E30" s="115"/>
      <c r="F30" s="116"/>
      <c r="G30" s="428" t="s">
        <v>116</v>
      </c>
      <c r="H30" s="471">
        <v>136870</v>
      </c>
      <c r="I30" s="471" t="s">
        <v>57</v>
      </c>
      <c r="J30" s="471">
        <v>1</v>
      </c>
      <c r="K30" s="471" t="s">
        <v>79</v>
      </c>
      <c r="L30" s="471" t="s">
        <v>73</v>
      </c>
      <c r="M30" s="472">
        <f>H30*J30</f>
        <v>136870</v>
      </c>
    </row>
    <row r="31" spans="1:13" ht="18" customHeight="1">
      <c r="A31" s="363"/>
      <c r="B31" s="44"/>
      <c r="C31" s="517"/>
      <c r="D31" s="115"/>
      <c r="E31" s="115"/>
      <c r="F31" s="116"/>
      <c r="G31" s="428" t="s">
        <v>209</v>
      </c>
      <c r="H31" s="471">
        <v>2716</v>
      </c>
      <c r="I31" s="471" t="s">
        <v>57</v>
      </c>
      <c r="J31" s="471">
        <v>1</v>
      </c>
      <c r="K31" s="471" t="s">
        <v>59</v>
      </c>
      <c r="L31" s="471" t="s">
        <v>56</v>
      </c>
      <c r="M31" s="472">
        <f>H31*J31</f>
        <v>2716</v>
      </c>
    </row>
    <row r="32" spans="1:13" ht="18" customHeight="1">
      <c r="A32" s="363"/>
      <c r="B32" s="44"/>
      <c r="C32" s="517"/>
      <c r="D32" s="115"/>
      <c r="E32" s="115"/>
      <c r="F32" s="116"/>
      <c r="G32" s="428" t="s">
        <v>117</v>
      </c>
      <c r="H32" s="471">
        <v>8502819</v>
      </c>
      <c r="I32" s="471" t="s">
        <v>57</v>
      </c>
      <c r="J32" s="471">
        <v>1</v>
      </c>
      <c r="K32" s="471" t="s">
        <v>79</v>
      </c>
      <c r="L32" s="471" t="s">
        <v>73</v>
      </c>
      <c r="M32" s="472">
        <f>H32*J32</f>
        <v>8502819</v>
      </c>
    </row>
    <row r="33" spans="1:13" ht="18" customHeight="1">
      <c r="A33" s="429"/>
      <c r="B33" s="44"/>
      <c r="C33" s="427"/>
      <c r="D33" s="115"/>
      <c r="E33" s="115"/>
      <c r="F33" s="116"/>
      <c r="G33" s="428" t="s">
        <v>302</v>
      </c>
      <c r="H33" s="471">
        <v>26725</v>
      </c>
      <c r="I33" s="471" t="s">
        <v>57</v>
      </c>
      <c r="J33" s="471">
        <v>1</v>
      </c>
      <c r="K33" s="471" t="s">
        <v>59</v>
      </c>
      <c r="L33" s="471" t="s">
        <v>56</v>
      </c>
      <c r="M33" s="472">
        <f>H33*J33</f>
        <v>26725</v>
      </c>
    </row>
    <row r="34" spans="1:13" ht="18" customHeight="1">
      <c r="A34" s="363"/>
      <c r="B34" s="44"/>
      <c r="C34" s="259"/>
      <c r="D34" s="115"/>
      <c r="E34" s="115"/>
      <c r="F34" s="116"/>
      <c r="G34" s="428" t="s">
        <v>193</v>
      </c>
      <c r="H34" s="471">
        <v>2736402</v>
      </c>
      <c r="I34" s="471" t="s">
        <v>57</v>
      </c>
      <c r="J34" s="471">
        <v>1</v>
      </c>
      <c r="K34" s="471" t="s">
        <v>59</v>
      </c>
      <c r="L34" s="471" t="s">
        <v>73</v>
      </c>
      <c r="M34" s="472">
        <f>SUM(H34*J34)</f>
        <v>2736402</v>
      </c>
    </row>
    <row r="35" spans="1:13" ht="28.5" customHeight="1">
      <c r="A35" s="298" t="s">
        <v>10</v>
      </c>
      <c r="B35" s="277" t="s">
        <v>10</v>
      </c>
      <c r="C35" s="316" t="s">
        <v>168</v>
      </c>
      <c r="D35" s="312">
        <f>SUM(D36)</f>
        <v>1050</v>
      </c>
      <c r="E35" s="312">
        <f>SUM(E36)</f>
        <v>6695</v>
      </c>
      <c r="F35" s="216">
        <f>SUM(E35-D35)</f>
        <v>5645</v>
      </c>
      <c r="G35" s="304"/>
      <c r="H35" s="305"/>
      <c r="I35" s="305"/>
      <c r="J35" s="305"/>
      <c r="K35" s="305"/>
      <c r="L35" s="305"/>
      <c r="M35" s="306">
        <f>SUM(M37:M38)</f>
        <v>6695275</v>
      </c>
    </row>
    <row r="36" spans="1:13" ht="28.5" customHeight="1">
      <c r="A36" s="360"/>
      <c r="B36" s="361"/>
      <c r="C36" s="357" t="s">
        <v>167</v>
      </c>
      <c r="D36" s="312">
        <f>SUM(D37:D38)</f>
        <v>1050</v>
      </c>
      <c r="E36" s="312">
        <f>SUM(E37:E38)</f>
        <v>6695</v>
      </c>
      <c r="F36" s="216">
        <f>SUM(E36-D36)</f>
        <v>5645</v>
      </c>
      <c r="G36" s="304"/>
      <c r="H36" s="305"/>
      <c r="I36" s="305"/>
      <c r="J36" s="305"/>
      <c r="K36" s="305"/>
      <c r="L36" s="305"/>
      <c r="M36" s="306">
        <f>SUM(M37:M38)</f>
        <v>6695275</v>
      </c>
    </row>
    <row r="37" spans="1:13" ht="28.5" customHeight="1">
      <c r="A37" s="519"/>
      <c r="B37" s="517"/>
      <c r="C37" s="229" t="s">
        <v>34</v>
      </c>
      <c r="D37" s="71">
        <v>50</v>
      </c>
      <c r="E37" s="71">
        <v>95</v>
      </c>
      <c r="F37" s="14">
        <f>SUM(E37-D37)</f>
        <v>45</v>
      </c>
      <c r="G37" s="473" t="s">
        <v>200</v>
      </c>
      <c r="H37" s="474">
        <v>95275</v>
      </c>
      <c r="I37" s="474" t="s">
        <v>57</v>
      </c>
      <c r="J37" s="474">
        <v>1</v>
      </c>
      <c r="K37" s="474" t="s">
        <v>80</v>
      </c>
      <c r="L37" s="474" t="s">
        <v>73</v>
      </c>
      <c r="M37" s="475">
        <f>SUM(H37*J37)</f>
        <v>95275</v>
      </c>
    </row>
    <row r="38" spans="1:13" ht="28.5" customHeight="1" thickBot="1">
      <c r="A38" s="520"/>
      <c r="B38" s="518"/>
      <c r="C38" s="230" t="s">
        <v>11</v>
      </c>
      <c r="D38" s="55">
        <v>1000</v>
      </c>
      <c r="E38" s="55">
        <v>6600</v>
      </c>
      <c r="F38" s="320">
        <f>SUM(E38-D38)</f>
        <v>5600</v>
      </c>
      <c r="G38" s="385" t="s">
        <v>206</v>
      </c>
      <c r="H38" s="386">
        <v>6600000</v>
      </c>
      <c r="I38" s="386" t="s">
        <v>57</v>
      </c>
      <c r="J38" s="386">
        <v>1</v>
      </c>
      <c r="K38" s="386" t="s">
        <v>60</v>
      </c>
      <c r="L38" s="386" t="s">
        <v>56</v>
      </c>
      <c r="M38" s="387">
        <f>SUM(H38*J38)</f>
        <v>6600000</v>
      </c>
    </row>
    <row r="39" spans="1:13">
      <c r="D39" s="56"/>
      <c r="E39" s="56"/>
      <c r="F39" s="56"/>
      <c r="G39" s="56"/>
      <c r="H39" s="2"/>
      <c r="I39" s="2"/>
      <c r="J39" s="2"/>
      <c r="K39" s="2"/>
      <c r="L39" s="2"/>
      <c r="M39" s="72"/>
    </row>
    <row r="40" spans="1:13">
      <c r="D40" s="56"/>
      <c r="E40" s="56"/>
      <c r="F40" s="56"/>
      <c r="G40" s="56"/>
      <c r="H40" s="2"/>
      <c r="I40" s="2"/>
      <c r="J40" s="2"/>
      <c r="K40" s="2"/>
      <c r="L40" s="2"/>
      <c r="M40" s="72"/>
    </row>
    <row r="41" spans="1:13">
      <c r="D41" s="56"/>
      <c r="E41" s="56"/>
      <c r="F41" s="56"/>
      <c r="G41" s="56"/>
      <c r="H41" s="2"/>
      <c r="I41" s="2"/>
      <c r="J41" s="2"/>
      <c r="K41" s="2"/>
      <c r="L41" s="2"/>
      <c r="M41" s="72"/>
    </row>
    <row r="42" spans="1:13">
      <c r="D42" s="56"/>
      <c r="E42" s="56"/>
      <c r="F42" s="56"/>
      <c r="G42" s="56"/>
      <c r="H42" s="2"/>
      <c r="I42" s="2"/>
      <c r="J42" s="2"/>
      <c r="K42" s="2"/>
      <c r="L42" s="2"/>
      <c r="M42" s="72"/>
    </row>
    <row r="43" spans="1:13">
      <c r="D43" s="56"/>
      <c r="E43" s="56"/>
      <c r="F43" s="56"/>
      <c r="G43" s="56"/>
      <c r="H43" s="2"/>
      <c r="I43" s="2"/>
      <c r="J43" s="2"/>
      <c r="K43" s="2"/>
      <c r="L43" s="2"/>
      <c r="M43" s="72"/>
    </row>
    <row r="44" spans="1:13">
      <c r="D44" s="56"/>
      <c r="E44" s="56"/>
      <c r="F44" s="56"/>
      <c r="G44" s="56"/>
      <c r="H44" s="2"/>
      <c r="I44" s="2"/>
      <c r="J44" s="2"/>
      <c r="K44" s="2"/>
      <c r="L44" s="2"/>
      <c r="M44" s="72"/>
    </row>
    <row r="45" spans="1:13">
      <c r="D45" s="56"/>
      <c r="E45" s="56"/>
      <c r="F45" s="56"/>
      <c r="G45" s="56"/>
      <c r="H45" s="2"/>
      <c r="I45" s="2"/>
      <c r="J45" s="2"/>
      <c r="K45" s="2"/>
      <c r="L45" s="2"/>
      <c r="M45" s="72"/>
    </row>
    <row r="46" spans="1:13">
      <c r="D46" s="56"/>
      <c r="E46" s="56"/>
      <c r="F46" s="56"/>
      <c r="G46" s="56"/>
      <c r="H46" s="2"/>
      <c r="I46" s="2"/>
      <c r="J46" s="2"/>
      <c r="K46" s="2"/>
      <c r="L46" s="2"/>
      <c r="M46" s="72"/>
    </row>
    <row r="47" spans="1:13">
      <c r="D47" s="56"/>
      <c r="E47" s="56"/>
      <c r="F47" s="56"/>
      <c r="G47" s="56"/>
      <c r="H47" s="2"/>
      <c r="I47" s="2"/>
      <c r="J47" s="2"/>
      <c r="K47" s="2"/>
      <c r="L47" s="2"/>
      <c r="M47" s="72"/>
    </row>
    <row r="48" spans="1:13">
      <c r="D48" s="56"/>
      <c r="E48" s="56"/>
      <c r="F48" s="56"/>
      <c r="G48" s="56"/>
      <c r="H48" s="2"/>
      <c r="I48" s="2"/>
      <c r="J48" s="2"/>
      <c r="K48" s="2"/>
      <c r="L48" s="2"/>
      <c r="M48" s="72"/>
    </row>
    <row r="49" spans="4:13">
      <c r="D49" s="56"/>
      <c r="E49" s="56"/>
      <c r="F49" s="56"/>
      <c r="G49" s="56"/>
      <c r="H49" s="2"/>
      <c r="I49" s="2"/>
      <c r="J49" s="2"/>
      <c r="K49" s="2"/>
      <c r="L49" s="2"/>
      <c r="M49" s="72"/>
    </row>
    <row r="50" spans="4:13">
      <c r="D50" s="56"/>
      <c r="E50" s="56"/>
      <c r="F50" s="56"/>
      <c r="G50" s="56"/>
      <c r="H50" s="2"/>
      <c r="I50" s="2"/>
      <c r="J50" s="2"/>
      <c r="K50" s="2"/>
      <c r="L50" s="2"/>
      <c r="M50" s="72"/>
    </row>
    <row r="51" spans="4:13">
      <c r="D51" s="56"/>
      <c r="E51" s="56"/>
      <c r="F51" s="56"/>
      <c r="G51" s="56"/>
      <c r="H51" s="2"/>
      <c r="I51" s="2"/>
      <c r="J51" s="2"/>
      <c r="K51" s="2"/>
      <c r="L51" s="2"/>
      <c r="M51" s="72"/>
    </row>
    <row r="52" spans="4:13">
      <c r="D52" s="56"/>
      <c r="E52" s="56"/>
      <c r="F52" s="56"/>
      <c r="G52" s="56"/>
      <c r="H52" s="2"/>
      <c r="I52" s="2"/>
      <c r="J52" s="2"/>
      <c r="K52" s="2"/>
      <c r="L52" s="2"/>
      <c r="M52" s="72"/>
    </row>
    <row r="53" spans="4:13">
      <c r="D53" s="56"/>
      <c r="E53" s="56"/>
      <c r="F53" s="56"/>
      <c r="G53" s="56"/>
      <c r="H53" s="2"/>
      <c r="I53" s="2"/>
      <c r="J53" s="2"/>
      <c r="K53" s="2"/>
      <c r="L53" s="2"/>
      <c r="M53" s="72"/>
    </row>
    <row r="54" spans="4:13">
      <c r="D54" s="56"/>
      <c r="E54" s="56"/>
      <c r="F54" s="56"/>
      <c r="G54" s="56"/>
      <c r="H54" s="2"/>
      <c r="I54" s="2"/>
      <c r="J54" s="2"/>
      <c r="K54" s="2"/>
      <c r="L54" s="2"/>
      <c r="M54" s="72"/>
    </row>
    <row r="55" spans="4:13">
      <c r="D55" s="56"/>
      <c r="E55" s="56"/>
      <c r="F55" s="56"/>
      <c r="G55" s="56"/>
      <c r="H55" s="2"/>
      <c r="I55" s="2"/>
      <c r="J55" s="2"/>
      <c r="K55" s="2"/>
      <c r="L55" s="2"/>
      <c r="M55" s="72"/>
    </row>
    <row r="56" spans="4:13">
      <c r="D56" s="56"/>
      <c r="E56" s="56"/>
      <c r="F56" s="56"/>
      <c r="G56" s="56"/>
      <c r="H56" s="2"/>
      <c r="I56" s="2"/>
      <c r="J56" s="2"/>
      <c r="K56" s="2"/>
      <c r="L56" s="2"/>
      <c r="M56" s="72"/>
    </row>
    <row r="57" spans="4:13">
      <c r="D57" s="56"/>
      <c r="E57" s="56"/>
      <c r="F57" s="56"/>
      <c r="G57" s="56"/>
      <c r="H57" s="73"/>
      <c r="I57" s="73"/>
      <c r="J57" s="73"/>
      <c r="K57" s="73"/>
      <c r="L57" s="56"/>
      <c r="M57" s="57"/>
    </row>
    <row r="58" spans="4:13">
      <c r="D58" s="56"/>
      <c r="E58" s="56"/>
      <c r="F58" s="56"/>
      <c r="G58" s="56"/>
      <c r="H58" s="73"/>
      <c r="I58" s="73"/>
      <c r="J58" s="73"/>
      <c r="K58" s="73"/>
      <c r="L58" s="56"/>
      <c r="M58" s="57"/>
    </row>
    <row r="59" spans="4:13">
      <c r="D59" s="56"/>
      <c r="E59" s="56"/>
      <c r="F59" s="56"/>
      <c r="G59" s="56"/>
      <c r="H59" s="73"/>
      <c r="I59" s="73"/>
      <c r="J59" s="73"/>
      <c r="K59" s="73"/>
      <c r="L59" s="56"/>
      <c r="M59" s="57"/>
    </row>
    <row r="60" spans="4:13">
      <c r="D60" s="56"/>
      <c r="E60" s="56"/>
      <c r="F60" s="56"/>
      <c r="G60" s="56"/>
      <c r="H60" s="73"/>
      <c r="I60" s="73"/>
      <c r="J60" s="73"/>
      <c r="K60" s="73"/>
      <c r="L60" s="56"/>
      <c r="M60" s="57"/>
    </row>
    <row r="61" spans="4:13">
      <c r="D61" s="56"/>
      <c r="E61" s="56"/>
      <c r="F61" s="56"/>
      <c r="G61" s="56"/>
      <c r="H61" s="73"/>
      <c r="I61" s="73"/>
      <c r="J61" s="73"/>
      <c r="K61" s="73"/>
      <c r="L61" s="56"/>
      <c r="M61" s="57"/>
    </row>
    <row r="62" spans="4:13">
      <c r="D62" s="56"/>
      <c r="E62" s="56"/>
      <c r="F62" s="56"/>
      <c r="G62" s="56"/>
      <c r="H62" s="73"/>
      <c r="I62" s="73"/>
      <c r="J62" s="73"/>
      <c r="K62" s="73"/>
      <c r="L62" s="56"/>
      <c r="M62" s="57"/>
    </row>
    <row r="63" spans="4:13">
      <c r="D63" s="56"/>
      <c r="E63" s="56"/>
      <c r="F63" s="56"/>
      <c r="G63" s="56"/>
      <c r="H63" s="73"/>
      <c r="I63" s="73"/>
      <c r="J63" s="73"/>
      <c r="K63" s="73"/>
      <c r="L63" s="56"/>
      <c r="M63" s="57"/>
    </row>
    <row r="64" spans="4:13">
      <c r="D64" s="56"/>
      <c r="E64" s="56"/>
      <c r="F64" s="56"/>
      <c r="G64" s="56"/>
      <c r="H64" s="73"/>
      <c r="I64" s="73"/>
      <c r="J64" s="73"/>
      <c r="K64" s="73"/>
      <c r="L64" s="56"/>
      <c r="M64" s="57"/>
    </row>
    <row r="65" spans="4:13">
      <c r="D65" s="56"/>
      <c r="E65" s="56"/>
      <c r="F65" s="56"/>
      <c r="G65" s="56"/>
      <c r="H65" s="73"/>
      <c r="I65" s="73"/>
      <c r="J65" s="73"/>
      <c r="K65" s="73"/>
      <c r="L65" s="56"/>
      <c r="M65" s="57"/>
    </row>
    <row r="66" spans="4:13">
      <c r="D66" s="56"/>
      <c r="E66" s="56"/>
      <c r="F66" s="56"/>
      <c r="G66" s="56"/>
      <c r="H66" s="73"/>
      <c r="I66" s="73"/>
      <c r="J66" s="73"/>
      <c r="K66" s="73"/>
      <c r="L66" s="56"/>
      <c r="M66" s="57"/>
    </row>
    <row r="67" spans="4:13">
      <c r="D67" s="56"/>
      <c r="E67" s="56"/>
      <c r="F67" s="56"/>
      <c r="G67" s="56"/>
      <c r="H67" s="73"/>
      <c r="I67" s="73"/>
      <c r="J67" s="73"/>
      <c r="K67" s="73"/>
      <c r="L67" s="56"/>
      <c r="M67" s="57"/>
    </row>
    <row r="68" spans="4:13">
      <c r="D68" s="56"/>
      <c r="E68" s="56"/>
      <c r="F68" s="56"/>
      <c r="G68" s="56"/>
      <c r="H68" s="73"/>
      <c r="I68" s="73"/>
      <c r="J68" s="73"/>
      <c r="K68" s="73"/>
      <c r="L68" s="56"/>
      <c r="M68" s="57"/>
    </row>
    <row r="69" spans="4:13">
      <c r="D69" s="56"/>
      <c r="E69" s="56"/>
      <c r="F69" s="56"/>
      <c r="G69" s="56"/>
      <c r="H69" s="73"/>
      <c r="I69" s="73"/>
      <c r="J69" s="73"/>
      <c r="K69" s="73"/>
      <c r="L69" s="56"/>
      <c r="M69" s="57"/>
    </row>
    <row r="70" spans="4:13">
      <c r="D70" s="56"/>
      <c r="E70" s="56"/>
      <c r="F70" s="56"/>
      <c r="G70" s="56"/>
      <c r="H70" s="73"/>
      <c r="I70" s="73"/>
      <c r="J70" s="73"/>
      <c r="K70" s="73"/>
      <c r="L70" s="56"/>
      <c r="M70" s="57"/>
    </row>
    <row r="71" spans="4:13">
      <c r="D71" s="56"/>
      <c r="E71" s="56"/>
      <c r="F71" s="56"/>
      <c r="G71" s="56"/>
      <c r="H71" s="73"/>
      <c r="I71" s="73"/>
      <c r="J71" s="73"/>
      <c r="K71" s="73"/>
      <c r="L71" s="56"/>
      <c r="M71" s="57"/>
    </row>
    <row r="72" spans="4:13">
      <c r="D72" s="56"/>
      <c r="E72" s="56"/>
      <c r="F72" s="56"/>
      <c r="G72" s="56"/>
      <c r="H72" s="73"/>
      <c r="I72" s="73"/>
      <c r="J72" s="73"/>
      <c r="K72" s="73"/>
      <c r="L72" s="56"/>
      <c r="M72" s="57"/>
    </row>
    <row r="73" spans="4:13">
      <c r="D73" s="56"/>
      <c r="E73" s="56"/>
      <c r="F73" s="56"/>
      <c r="G73" s="56"/>
      <c r="H73" s="73"/>
      <c r="I73" s="73"/>
      <c r="J73" s="73"/>
      <c r="K73" s="73"/>
      <c r="L73" s="56"/>
      <c r="M73" s="57"/>
    </row>
    <row r="74" spans="4:13">
      <c r="D74" s="56"/>
      <c r="E74" s="56"/>
      <c r="F74" s="56"/>
      <c r="G74" s="56"/>
      <c r="H74" s="73"/>
      <c r="I74" s="73"/>
      <c r="J74" s="73"/>
      <c r="K74" s="73"/>
      <c r="L74" s="56"/>
      <c r="M74" s="57"/>
    </row>
    <row r="75" spans="4:13">
      <c r="D75" s="56"/>
      <c r="E75" s="56"/>
      <c r="F75" s="56"/>
      <c r="G75" s="56"/>
      <c r="H75" s="73"/>
      <c r="I75" s="73"/>
      <c r="J75" s="73"/>
      <c r="K75" s="73"/>
      <c r="L75" s="56"/>
      <c r="M75" s="57"/>
    </row>
    <row r="76" spans="4:13">
      <c r="D76" s="56"/>
      <c r="E76" s="56"/>
      <c r="F76" s="56"/>
      <c r="G76" s="56"/>
      <c r="H76" s="73"/>
      <c r="I76" s="73"/>
      <c r="J76" s="73"/>
      <c r="K76" s="73"/>
      <c r="L76" s="56"/>
      <c r="M76" s="57"/>
    </row>
    <row r="77" spans="4:13">
      <c r="D77" s="56"/>
      <c r="E77" s="56"/>
      <c r="F77" s="56"/>
      <c r="G77" s="56"/>
      <c r="H77" s="73"/>
      <c r="I77" s="73"/>
      <c r="J77" s="73"/>
      <c r="K77" s="73"/>
      <c r="L77" s="56"/>
      <c r="M77" s="57"/>
    </row>
    <row r="78" spans="4:13">
      <c r="D78" s="56"/>
      <c r="E78" s="56"/>
      <c r="F78" s="56"/>
      <c r="G78" s="56"/>
      <c r="H78" s="73"/>
      <c r="I78" s="73"/>
      <c r="J78" s="73"/>
      <c r="K78" s="73"/>
      <c r="L78" s="56"/>
      <c r="M78" s="57"/>
    </row>
    <row r="79" spans="4:13">
      <c r="D79" s="56"/>
      <c r="E79" s="56"/>
      <c r="F79" s="56"/>
      <c r="G79" s="56"/>
      <c r="H79" s="73"/>
      <c r="I79" s="73"/>
      <c r="J79" s="73"/>
      <c r="K79" s="73"/>
      <c r="L79" s="56"/>
      <c r="M79" s="57"/>
    </row>
    <row r="80" spans="4:13">
      <c r="D80" s="56"/>
      <c r="E80" s="56"/>
      <c r="F80" s="56"/>
      <c r="G80" s="56"/>
      <c r="H80" s="73"/>
      <c r="I80" s="73"/>
      <c r="J80" s="73"/>
      <c r="K80" s="73"/>
      <c r="L80" s="56"/>
      <c r="M80" s="57"/>
    </row>
    <row r="81" spans="4:13">
      <c r="D81" s="56"/>
      <c r="E81" s="56"/>
      <c r="F81" s="56"/>
      <c r="G81" s="56"/>
      <c r="H81" s="73"/>
      <c r="I81" s="73"/>
      <c r="J81" s="73"/>
      <c r="K81" s="73"/>
      <c r="L81" s="56"/>
      <c r="M81" s="57"/>
    </row>
    <row r="82" spans="4:13">
      <c r="D82" s="56"/>
      <c r="E82" s="56"/>
      <c r="F82" s="56"/>
      <c r="G82" s="56"/>
      <c r="H82" s="73"/>
      <c r="I82" s="73"/>
      <c r="J82" s="73"/>
      <c r="K82" s="73"/>
      <c r="L82" s="56"/>
      <c r="M82" s="57"/>
    </row>
    <row r="83" spans="4:13">
      <c r="D83" s="56"/>
      <c r="E83" s="56"/>
      <c r="F83" s="56"/>
      <c r="G83" s="56"/>
      <c r="H83" s="73"/>
      <c r="I83" s="73"/>
      <c r="J83" s="73"/>
      <c r="K83" s="73"/>
      <c r="L83" s="56"/>
      <c r="M83" s="57"/>
    </row>
    <row r="84" spans="4:13">
      <c r="D84" s="56"/>
      <c r="E84" s="56"/>
      <c r="F84" s="56"/>
      <c r="G84" s="56"/>
      <c r="H84" s="73"/>
      <c r="I84" s="73"/>
      <c r="J84" s="73"/>
      <c r="K84" s="73"/>
      <c r="L84" s="56"/>
      <c r="M84" s="57"/>
    </row>
    <row r="85" spans="4:13">
      <c r="D85" s="56"/>
      <c r="E85" s="56"/>
      <c r="F85" s="56"/>
      <c r="G85" s="56"/>
      <c r="H85" s="73"/>
      <c r="I85" s="73"/>
      <c r="J85" s="73"/>
      <c r="K85" s="73"/>
      <c r="L85" s="56"/>
      <c r="M85" s="57"/>
    </row>
    <row r="86" spans="4:13">
      <c r="D86" s="56"/>
      <c r="E86" s="56"/>
      <c r="F86" s="56"/>
      <c r="G86" s="56"/>
      <c r="H86" s="73"/>
      <c r="I86" s="73"/>
      <c r="J86" s="73"/>
      <c r="K86" s="73"/>
      <c r="L86" s="56"/>
      <c r="M86" s="57"/>
    </row>
    <row r="87" spans="4:13">
      <c r="D87" s="56"/>
      <c r="E87" s="56"/>
      <c r="F87" s="56"/>
      <c r="G87" s="56"/>
      <c r="H87" s="73"/>
      <c r="I87" s="73"/>
      <c r="J87" s="73"/>
      <c r="K87" s="73"/>
      <c r="L87" s="56"/>
      <c r="M87" s="57"/>
    </row>
    <row r="88" spans="4:13">
      <c r="D88" s="56"/>
      <c r="E88" s="56"/>
      <c r="F88" s="56"/>
      <c r="G88" s="56"/>
      <c r="H88" s="73"/>
      <c r="I88" s="73"/>
      <c r="J88" s="73"/>
      <c r="K88" s="73"/>
      <c r="L88" s="56"/>
      <c r="M88" s="57"/>
    </row>
    <row r="89" spans="4:13">
      <c r="D89" s="56"/>
      <c r="E89" s="56"/>
      <c r="F89" s="56"/>
      <c r="G89" s="56"/>
      <c r="H89" s="73"/>
      <c r="I89" s="73"/>
      <c r="J89" s="73"/>
      <c r="K89" s="73"/>
      <c r="L89" s="56"/>
      <c r="M89" s="57"/>
    </row>
    <row r="90" spans="4:13">
      <c r="D90" s="56"/>
      <c r="E90" s="56"/>
      <c r="F90" s="56"/>
      <c r="G90" s="56"/>
      <c r="H90" s="73"/>
      <c r="I90" s="73"/>
      <c r="J90" s="73"/>
      <c r="K90" s="73"/>
      <c r="L90" s="56"/>
      <c r="M90" s="57"/>
    </row>
    <row r="91" spans="4:13">
      <c r="D91" s="56"/>
      <c r="E91" s="56"/>
      <c r="F91" s="56"/>
      <c r="G91" s="56"/>
      <c r="H91" s="73"/>
      <c r="I91" s="73"/>
      <c r="J91" s="73"/>
      <c r="K91" s="73"/>
      <c r="L91" s="56"/>
      <c r="M91" s="57"/>
    </row>
    <row r="92" spans="4:13">
      <c r="D92" s="56"/>
      <c r="E92" s="56"/>
      <c r="F92" s="56"/>
      <c r="G92" s="56"/>
      <c r="H92" s="73"/>
      <c r="I92" s="73"/>
      <c r="J92" s="73"/>
      <c r="K92" s="73"/>
      <c r="L92" s="56"/>
      <c r="M92" s="57"/>
    </row>
    <row r="93" spans="4:13">
      <c r="D93" s="56"/>
      <c r="E93" s="56"/>
      <c r="F93" s="56"/>
      <c r="G93" s="56"/>
      <c r="H93" s="73"/>
      <c r="I93" s="73"/>
      <c r="J93" s="73"/>
      <c r="K93" s="73"/>
      <c r="L93" s="56"/>
      <c r="M93" s="57"/>
    </row>
    <row r="94" spans="4:13">
      <c r="D94" s="56"/>
      <c r="E94" s="56"/>
      <c r="F94" s="56"/>
      <c r="G94" s="56"/>
      <c r="H94" s="73"/>
      <c r="I94" s="73"/>
      <c r="J94" s="73"/>
      <c r="K94" s="73"/>
      <c r="L94" s="56"/>
      <c r="M94" s="57"/>
    </row>
    <row r="95" spans="4:13">
      <c r="D95" s="56"/>
      <c r="E95" s="56"/>
      <c r="F95" s="56"/>
      <c r="G95" s="56"/>
      <c r="H95" s="73"/>
      <c r="I95" s="73"/>
      <c r="J95" s="73"/>
      <c r="K95" s="73"/>
      <c r="L95" s="56"/>
      <c r="M95" s="57"/>
    </row>
    <row r="96" spans="4:13">
      <c r="D96" s="56"/>
      <c r="E96" s="56"/>
      <c r="F96" s="56"/>
      <c r="G96" s="56"/>
      <c r="H96" s="73"/>
      <c r="I96" s="73"/>
      <c r="J96" s="73"/>
      <c r="K96" s="73"/>
      <c r="L96" s="56"/>
      <c r="M96" s="57"/>
    </row>
    <row r="97" spans="4:13">
      <c r="D97" s="56"/>
      <c r="E97" s="56"/>
      <c r="F97" s="56"/>
      <c r="G97" s="56"/>
      <c r="H97" s="73"/>
      <c r="I97" s="73"/>
      <c r="J97" s="73"/>
      <c r="K97" s="73"/>
      <c r="L97" s="56"/>
      <c r="M97" s="57"/>
    </row>
    <row r="98" spans="4:13">
      <c r="D98" s="56"/>
      <c r="E98" s="56"/>
      <c r="F98" s="56"/>
      <c r="G98" s="56"/>
      <c r="H98" s="73"/>
      <c r="I98" s="73"/>
      <c r="J98" s="73"/>
      <c r="K98" s="73"/>
      <c r="L98" s="56"/>
      <c r="M98" s="57"/>
    </row>
    <row r="99" spans="4:13">
      <c r="D99" s="56"/>
      <c r="E99" s="56"/>
      <c r="F99" s="56"/>
      <c r="G99" s="56"/>
      <c r="H99" s="73"/>
      <c r="I99" s="73"/>
      <c r="J99" s="73"/>
      <c r="K99" s="73"/>
      <c r="L99" s="56"/>
      <c r="M99" s="57"/>
    </row>
    <row r="100" spans="4:13">
      <c r="D100" s="56"/>
      <c r="E100" s="56"/>
      <c r="F100" s="56"/>
      <c r="G100" s="56"/>
      <c r="H100" s="73"/>
      <c r="I100" s="73"/>
      <c r="J100" s="73"/>
      <c r="K100" s="73"/>
      <c r="L100" s="56"/>
      <c r="M100" s="57"/>
    </row>
    <row r="101" spans="4:13">
      <c r="D101" s="56"/>
      <c r="E101" s="56"/>
      <c r="F101" s="56"/>
      <c r="G101" s="56"/>
      <c r="H101" s="73"/>
      <c r="I101" s="73"/>
      <c r="J101" s="73"/>
      <c r="K101" s="73"/>
      <c r="L101" s="56"/>
      <c r="M101" s="57"/>
    </row>
    <row r="102" spans="4:13">
      <c r="D102" s="56"/>
      <c r="E102" s="56"/>
      <c r="F102" s="56"/>
      <c r="G102" s="56"/>
      <c r="H102" s="73"/>
      <c r="I102" s="73"/>
      <c r="J102" s="73"/>
      <c r="K102" s="73"/>
      <c r="L102" s="56"/>
      <c r="M102" s="57"/>
    </row>
    <row r="103" spans="4:13">
      <c r="D103" s="56"/>
      <c r="E103" s="56"/>
      <c r="F103" s="56"/>
      <c r="G103" s="56"/>
      <c r="H103" s="73"/>
      <c r="I103" s="73"/>
      <c r="J103" s="73"/>
      <c r="K103" s="73"/>
      <c r="L103" s="56"/>
      <c r="M103" s="57"/>
    </row>
    <row r="104" spans="4:13">
      <c r="D104" s="56"/>
      <c r="E104" s="56"/>
      <c r="F104" s="56"/>
      <c r="G104" s="56"/>
      <c r="H104" s="73"/>
      <c r="I104" s="73"/>
      <c r="J104" s="73"/>
      <c r="K104" s="73"/>
      <c r="L104" s="56"/>
      <c r="M104" s="57"/>
    </row>
    <row r="105" spans="4:13">
      <c r="D105" s="56"/>
      <c r="E105" s="56"/>
      <c r="F105" s="56"/>
      <c r="G105" s="56"/>
      <c r="H105" s="73"/>
      <c r="I105" s="73"/>
      <c r="J105" s="73"/>
      <c r="K105" s="73"/>
      <c r="L105" s="56"/>
      <c r="M105" s="57"/>
    </row>
    <row r="106" spans="4:13">
      <c r="D106" s="56"/>
      <c r="E106" s="56"/>
      <c r="F106" s="56"/>
      <c r="G106" s="56"/>
      <c r="H106" s="73"/>
      <c r="I106" s="73"/>
      <c r="J106" s="73"/>
      <c r="K106" s="73"/>
      <c r="L106" s="56"/>
      <c r="M106" s="57"/>
    </row>
    <row r="107" spans="4:13">
      <c r="D107" s="56"/>
      <c r="E107" s="56"/>
      <c r="F107" s="56"/>
      <c r="G107" s="56"/>
      <c r="H107" s="73"/>
      <c r="I107" s="73"/>
      <c r="J107" s="73"/>
      <c r="K107" s="73"/>
      <c r="L107" s="56"/>
      <c r="M107" s="57"/>
    </row>
    <row r="108" spans="4:13">
      <c r="D108" s="56"/>
      <c r="E108" s="56"/>
      <c r="F108" s="56"/>
      <c r="G108" s="56"/>
      <c r="H108" s="73"/>
      <c r="I108" s="73"/>
      <c r="J108" s="73"/>
      <c r="K108" s="73"/>
      <c r="L108" s="56"/>
      <c r="M108" s="57"/>
    </row>
    <row r="109" spans="4:13">
      <c r="D109" s="56"/>
      <c r="E109" s="56"/>
      <c r="F109" s="56"/>
      <c r="G109" s="56"/>
      <c r="H109" s="73"/>
      <c r="I109" s="73"/>
      <c r="J109" s="73"/>
      <c r="K109" s="73"/>
      <c r="L109" s="56"/>
      <c r="M109" s="57"/>
    </row>
    <row r="110" spans="4:13">
      <c r="D110" s="56"/>
      <c r="E110" s="56"/>
      <c r="F110" s="56"/>
      <c r="G110" s="56"/>
      <c r="H110" s="73"/>
      <c r="I110" s="73"/>
      <c r="J110" s="73"/>
      <c r="K110" s="73"/>
      <c r="L110" s="56"/>
      <c r="M110" s="57"/>
    </row>
    <row r="111" spans="4:13">
      <c r="D111" s="56"/>
      <c r="E111" s="56"/>
      <c r="F111" s="56"/>
      <c r="G111" s="56"/>
      <c r="H111" s="73"/>
      <c r="I111" s="73"/>
      <c r="J111" s="73"/>
      <c r="K111" s="73"/>
      <c r="L111" s="56"/>
      <c r="M111" s="57"/>
    </row>
    <row r="112" spans="4:13">
      <c r="D112" s="56"/>
      <c r="E112" s="56"/>
      <c r="F112" s="56"/>
      <c r="G112" s="56"/>
      <c r="H112" s="73"/>
      <c r="I112" s="73"/>
      <c r="J112" s="73"/>
      <c r="K112" s="73"/>
      <c r="L112" s="56"/>
      <c r="M112" s="57"/>
    </row>
    <row r="113" spans="4:13">
      <c r="D113" s="56"/>
      <c r="E113" s="56"/>
      <c r="F113" s="56"/>
      <c r="G113" s="56"/>
      <c r="H113" s="73"/>
      <c r="I113" s="73"/>
      <c r="J113" s="73"/>
      <c r="K113" s="73"/>
      <c r="L113" s="56"/>
      <c r="M113" s="57"/>
    </row>
    <row r="114" spans="4:13">
      <c r="D114" s="56"/>
      <c r="E114" s="56"/>
      <c r="F114" s="56"/>
      <c r="G114" s="56"/>
      <c r="H114" s="73"/>
      <c r="I114" s="73"/>
      <c r="J114" s="73"/>
      <c r="K114" s="73"/>
      <c r="L114" s="56"/>
      <c r="M114" s="57"/>
    </row>
    <row r="115" spans="4:13">
      <c r="D115" s="56"/>
      <c r="E115" s="56"/>
      <c r="F115" s="56"/>
      <c r="G115" s="56"/>
      <c r="H115" s="73"/>
      <c r="I115" s="73"/>
      <c r="J115" s="73"/>
      <c r="K115" s="73"/>
      <c r="L115" s="56"/>
      <c r="M115" s="57"/>
    </row>
    <row r="116" spans="4:13">
      <c r="D116" s="56"/>
      <c r="E116" s="56"/>
      <c r="F116" s="56"/>
      <c r="G116" s="56"/>
      <c r="H116" s="73"/>
      <c r="I116" s="73"/>
      <c r="J116" s="73"/>
      <c r="K116" s="73"/>
      <c r="L116" s="56"/>
      <c r="M116" s="57"/>
    </row>
    <row r="117" spans="4:13">
      <c r="D117" s="56"/>
      <c r="E117" s="56"/>
      <c r="F117" s="56"/>
      <c r="G117" s="56"/>
      <c r="H117" s="73"/>
      <c r="I117" s="73"/>
      <c r="J117" s="73"/>
      <c r="K117" s="73"/>
      <c r="L117" s="56"/>
      <c r="M117" s="57"/>
    </row>
    <row r="118" spans="4:13">
      <c r="D118" s="56"/>
      <c r="E118" s="56"/>
      <c r="F118" s="56"/>
      <c r="G118" s="56"/>
      <c r="H118" s="73"/>
      <c r="I118" s="73"/>
      <c r="J118" s="73"/>
      <c r="K118" s="73"/>
      <c r="L118" s="56"/>
      <c r="M118" s="57"/>
    </row>
    <row r="119" spans="4:13">
      <c r="D119" s="56"/>
      <c r="E119" s="56"/>
      <c r="F119" s="56"/>
      <c r="G119" s="56"/>
      <c r="H119" s="73"/>
      <c r="I119" s="73"/>
      <c r="J119" s="73"/>
      <c r="K119" s="73"/>
      <c r="L119" s="56"/>
      <c r="M119" s="57"/>
    </row>
    <row r="120" spans="4:13">
      <c r="D120" s="56"/>
      <c r="E120" s="56"/>
      <c r="F120" s="56"/>
      <c r="G120" s="56"/>
      <c r="H120" s="73"/>
      <c r="I120" s="73"/>
      <c r="J120" s="73"/>
      <c r="K120" s="73"/>
      <c r="L120" s="56"/>
      <c r="M120" s="57"/>
    </row>
    <row r="121" spans="4:13">
      <c r="D121" s="56"/>
      <c r="E121" s="56"/>
      <c r="F121" s="56"/>
      <c r="G121" s="56"/>
      <c r="H121" s="73"/>
      <c r="I121" s="73"/>
      <c r="J121" s="73"/>
      <c r="K121" s="73"/>
      <c r="L121" s="56"/>
      <c r="M121" s="57"/>
    </row>
    <row r="122" spans="4:13">
      <c r="D122" s="56"/>
      <c r="E122" s="56"/>
      <c r="F122" s="56"/>
      <c r="G122" s="56"/>
      <c r="H122" s="73"/>
      <c r="I122" s="73"/>
      <c r="J122" s="73"/>
      <c r="K122" s="73"/>
      <c r="L122" s="56"/>
      <c r="M122" s="57"/>
    </row>
    <row r="123" spans="4:13">
      <c r="D123" s="56"/>
      <c r="E123" s="56"/>
      <c r="F123" s="56"/>
      <c r="G123" s="56"/>
      <c r="H123" s="73"/>
      <c r="I123" s="73"/>
      <c r="J123" s="73"/>
      <c r="K123" s="73"/>
      <c r="L123" s="56"/>
      <c r="M123" s="57"/>
    </row>
    <row r="124" spans="4:13">
      <c r="D124" s="56"/>
      <c r="E124" s="56"/>
      <c r="F124" s="56"/>
      <c r="G124" s="56"/>
      <c r="H124" s="73"/>
      <c r="I124" s="73"/>
      <c r="J124" s="73"/>
      <c r="K124" s="73"/>
      <c r="L124" s="56"/>
      <c r="M124" s="57"/>
    </row>
    <row r="125" spans="4:13">
      <c r="D125" s="56"/>
      <c r="E125" s="56"/>
      <c r="F125" s="56"/>
      <c r="G125" s="56"/>
      <c r="H125" s="73"/>
      <c r="I125" s="73"/>
      <c r="J125" s="73"/>
      <c r="K125" s="73"/>
      <c r="L125" s="56"/>
      <c r="M125" s="57"/>
    </row>
    <row r="126" spans="4:13">
      <c r="D126" s="56"/>
      <c r="E126" s="56"/>
      <c r="F126" s="56"/>
      <c r="G126" s="56"/>
      <c r="H126" s="73"/>
      <c r="I126" s="73"/>
      <c r="J126" s="73"/>
      <c r="K126" s="73"/>
      <c r="L126" s="56"/>
      <c r="M126" s="57"/>
    </row>
    <row r="127" spans="4:13">
      <c r="D127" s="56"/>
      <c r="E127" s="56"/>
      <c r="F127" s="56"/>
      <c r="G127" s="56"/>
      <c r="H127" s="73"/>
      <c r="I127" s="73"/>
      <c r="J127" s="73"/>
      <c r="K127" s="73"/>
      <c r="L127" s="56"/>
      <c r="M127" s="57"/>
    </row>
    <row r="128" spans="4:13">
      <c r="D128" s="56"/>
      <c r="E128" s="56"/>
      <c r="F128" s="56"/>
      <c r="G128" s="56"/>
      <c r="H128" s="73"/>
      <c r="I128" s="73"/>
      <c r="J128" s="73"/>
      <c r="K128" s="73"/>
      <c r="L128" s="56"/>
      <c r="M128" s="57"/>
    </row>
    <row r="129" spans="4:13">
      <c r="D129" s="56"/>
      <c r="E129" s="56"/>
      <c r="F129" s="56"/>
      <c r="G129" s="56"/>
      <c r="H129" s="73"/>
      <c r="I129" s="73"/>
      <c r="J129" s="73"/>
      <c r="K129" s="73"/>
      <c r="L129" s="56"/>
      <c r="M129" s="57"/>
    </row>
    <row r="130" spans="4:13">
      <c r="D130" s="56"/>
      <c r="E130" s="56"/>
      <c r="F130" s="56"/>
      <c r="G130" s="56"/>
      <c r="H130" s="73"/>
      <c r="I130" s="73"/>
      <c r="J130" s="73"/>
      <c r="K130" s="73"/>
      <c r="L130" s="56"/>
      <c r="M130" s="57"/>
    </row>
    <row r="131" spans="4:13">
      <c r="D131" s="56"/>
      <c r="E131" s="56"/>
      <c r="F131" s="56"/>
      <c r="G131" s="56"/>
      <c r="H131" s="73"/>
      <c r="I131" s="73"/>
      <c r="J131" s="73"/>
      <c r="K131" s="73"/>
      <c r="L131" s="56"/>
      <c r="M131" s="57"/>
    </row>
    <row r="132" spans="4:13">
      <c r="D132" s="56"/>
      <c r="E132" s="56"/>
      <c r="F132" s="56"/>
      <c r="G132" s="56"/>
      <c r="H132" s="73"/>
      <c r="I132" s="73"/>
      <c r="J132" s="73"/>
      <c r="K132" s="73"/>
      <c r="L132" s="56"/>
      <c r="M132" s="57"/>
    </row>
    <row r="133" spans="4:13">
      <c r="D133" s="56"/>
      <c r="E133" s="56"/>
      <c r="F133" s="56"/>
      <c r="G133" s="56"/>
      <c r="H133" s="73"/>
      <c r="I133" s="73"/>
      <c r="J133" s="73"/>
      <c r="K133" s="73"/>
      <c r="L133" s="56"/>
      <c r="M133" s="57"/>
    </row>
    <row r="134" spans="4:13">
      <c r="D134" s="56"/>
      <c r="E134" s="56"/>
      <c r="F134" s="56"/>
      <c r="G134" s="56"/>
      <c r="H134" s="73"/>
      <c r="I134" s="73"/>
      <c r="J134" s="73"/>
      <c r="K134" s="73"/>
      <c r="L134" s="56"/>
      <c r="M134" s="57"/>
    </row>
    <row r="135" spans="4:13">
      <c r="D135" s="56"/>
      <c r="E135" s="56"/>
      <c r="F135" s="56"/>
      <c r="G135" s="56"/>
      <c r="H135" s="73"/>
      <c r="I135" s="73"/>
      <c r="J135" s="73"/>
      <c r="K135" s="73"/>
      <c r="L135" s="56"/>
      <c r="M135" s="57"/>
    </row>
    <row r="136" spans="4:13">
      <c r="D136" s="56"/>
      <c r="E136" s="56"/>
      <c r="F136" s="56"/>
      <c r="G136" s="56"/>
      <c r="H136" s="73"/>
      <c r="I136" s="73"/>
      <c r="J136" s="73"/>
      <c r="K136" s="73"/>
      <c r="L136" s="56"/>
      <c r="M136" s="57"/>
    </row>
    <row r="137" spans="4:13">
      <c r="D137" s="56"/>
      <c r="E137" s="56"/>
      <c r="F137" s="56"/>
      <c r="G137" s="56"/>
      <c r="H137" s="73"/>
      <c r="I137" s="73"/>
      <c r="J137" s="73"/>
      <c r="K137" s="73"/>
      <c r="L137" s="56"/>
      <c r="M137" s="57"/>
    </row>
    <row r="138" spans="4:13">
      <c r="D138" s="56"/>
      <c r="E138" s="56"/>
      <c r="F138" s="56"/>
      <c r="G138" s="56"/>
      <c r="H138" s="73"/>
      <c r="I138" s="73"/>
      <c r="J138" s="73"/>
      <c r="K138" s="73"/>
      <c r="L138" s="56"/>
      <c r="M138" s="57"/>
    </row>
    <row r="139" spans="4:13">
      <c r="D139" s="56"/>
      <c r="E139" s="56"/>
      <c r="F139" s="56"/>
      <c r="G139" s="56"/>
      <c r="H139" s="73"/>
      <c r="I139" s="73"/>
      <c r="J139" s="73"/>
      <c r="K139" s="73"/>
      <c r="L139" s="56"/>
      <c r="M139" s="57"/>
    </row>
    <row r="140" spans="4:13">
      <c r="D140" s="56"/>
      <c r="E140" s="56"/>
      <c r="F140" s="56"/>
      <c r="G140" s="56"/>
      <c r="H140" s="73"/>
      <c r="I140" s="73"/>
      <c r="J140" s="73"/>
      <c r="K140" s="73"/>
      <c r="L140" s="56"/>
      <c r="M140" s="57"/>
    </row>
    <row r="141" spans="4:13">
      <c r="D141" s="56"/>
      <c r="E141" s="56"/>
      <c r="F141" s="56"/>
      <c r="G141" s="56"/>
      <c r="H141" s="73"/>
      <c r="I141" s="73"/>
      <c r="J141" s="73"/>
      <c r="K141" s="73"/>
      <c r="L141" s="56"/>
      <c r="M141" s="57"/>
    </row>
    <row r="142" spans="4:13">
      <c r="D142" s="56"/>
      <c r="E142" s="56"/>
      <c r="F142" s="56"/>
      <c r="G142" s="56"/>
      <c r="H142" s="73"/>
      <c r="I142" s="73"/>
      <c r="J142" s="73"/>
      <c r="K142" s="73"/>
      <c r="L142" s="56"/>
      <c r="M142" s="57"/>
    </row>
    <row r="143" spans="4:13">
      <c r="D143" s="56"/>
      <c r="E143" s="56"/>
      <c r="F143" s="56"/>
      <c r="G143" s="56"/>
      <c r="H143" s="73"/>
      <c r="I143" s="73"/>
      <c r="J143" s="73"/>
      <c r="K143" s="73"/>
      <c r="L143" s="56"/>
      <c r="M143" s="57"/>
    </row>
    <row r="144" spans="4:13">
      <c r="D144" s="56"/>
      <c r="E144" s="56"/>
      <c r="F144" s="56"/>
      <c r="G144" s="56"/>
      <c r="H144" s="73"/>
      <c r="I144" s="73"/>
      <c r="J144" s="73"/>
      <c r="K144" s="73"/>
      <c r="L144" s="56"/>
      <c r="M144" s="57"/>
    </row>
    <row r="145" spans="4:13">
      <c r="D145" s="56"/>
      <c r="E145" s="56"/>
      <c r="F145" s="56"/>
      <c r="G145" s="56"/>
      <c r="H145" s="73"/>
      <c r="I145" s="73"/>
      <c r="J145" s="73"/>
      <c r="K145" s="73"/>
      <c r="L145" s="56"/>
      <c r="M145" s="57"/>
    </row>
    <row r="146" spans="4:13">
      <c r="D146" s="56"/>
      <c r="E146" s="56"/>
      <c r="F146" s="56"/>
      <c r="G146" s="56"/>
      <c r="H146" s="73"/>
      <c r="I146" s="73"/>
      <c r="J146" s="73"/>
      <c r="K146" s="73"/>
      <c r="L146" s="56"/>
      <c r="M146" s="57"/>
    </row>
    <row r="147" spans="4:13">
      <c r="D147" s="56"/>
      <c r="E147" s="56"/>
      <c r="F147" s="56"/>
      <c r="G147" s="56"/>
      <c r="H147" s="56"/>
      <c r="I147" s="56"/>
      <c r="J147" s="56"/>
      <c r="K147" s="56"/>
      <c r="L147" s="56"/>
      <c r="M147" s="57"/>
    </row>
    <row r="148" spans="4:13">
      <c r="D148" s="56"/>
      <c r="E148" s="56"/>
      <c r="F148" s="56"/>
      <c r="G148" s="56"/>
      <c r="H148" s="56"/>
      <c r="I148" s="56"/>
      <c r="J148" s="56"/>
      <c r="K148" s="56"/>
      <c r="L148" s="56"/>
      <c r="M148" s="57"/>
    </row>
    <row r="149" spans="4:13">
      <c r="D149" s="56"/>
      <c r="E149" s="56"/>
      <c r="F149" s="56"/>
      <c r="G149" s="56"/>
      <c r="H149" s="56"/>
      <c r="I149" s="56"/>
      <c r="J149" s="56"/>
      <c r="K149" s="56"/>
      <c r="L149" s="56"/>
      <c r="M149" s="57"/>
    </row>
    <row r="150" spans="4:13">
      <c r="D150" s="56"/>
      <c r="E150" s="56"/>
      <c r="F150" s="56"/>
      <c r="G150" s="56"/>
      <c r="H150" s="56"/>
      <c r="I150" s="56"/>
      <c r="J150" s="56"/>
      <c r="K150" s="56"/>
      <c r="L150" s="56"/>
      <c r="M150" s="57"/>
    </row>
    <row r="151" spans="4:13">
      <c r="D151" s="56"/>
      <c r="E151" s="56"/>
      <c r="F151" s="56"/>
      <c r="G151" s="56"/>
      <c r="H151" s="56"/>
      <c r="I151" s="56"/>
      <c r="J151" s="56"/>
      <c r="K151" s="56"/>
      <c r="L151" s="56"/>
      <c r="M151" s="57"/>
    </row>
  </sheetData>
  <mergeCells count="12">
    <mergeCell ref="B6:C6"/>
    <mergeCell ref="B37:B38"/>
    <mergeCell ref="A37:A38"/>
    <mergeCell ref="C29:C32"/>
    <mergeCell ref="G3:M4"/>
    <mergeCell ref="D3:D4"/>
    <mergeCell ref="G10:H10"/>
    <mergeCell ref="A2:M2"/>
    <mergeCell ref="A5:C5"/>
    <mergeCell ref="A3:C3"/>
    <mergeCell ref="E3:E4"/>
    <mergeCell ref="F3:F4"/>
  </mergeCells>
  <phoneticPr fontId="1" type="noConversion"/>
  <pageMargins left="0.35433070866141736" right="0.35433070866141736" top="0.59055118110236227" bottom="0.39370078740157483" header="0.51181102362204722" footer="0.19685039370078741"/>
  <pageSetup paperSize="9" scale="90" orientation="landscape" horizontalDpi="4294967293" verticalDpi="4294967293" r:id="rId1"/>
  <headerFooter alignWithMargins="0">
    <oddFooter>&amp;C세입  &amp;N  OF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359"/>
  <sheetViews>
    <sheetView tabSelected="1" zoomScale="85" zoomScaleNormal="85" workbookViewId="0">
      <pane ySplit="5" topLeftCell="A6" activePane="bottomLeft" state="frozen"/>
      <selection pane="bottomLeft" activeCell="S83" sqref="S83"/>
    </sheetView>
  </sheetViews>
  <sheetFormatPr defaultRowHeight="13.5"/>
  <cols>
    <col min="1" max="2" width="10.21875" style="4" customWidth="1"/>
    <col min="3" max="3" width="26.33203125" style="4" customWidth="1"/>
    <col min="4" max="4" width="14.6640625" style="2" customWidth="1"/>
    <col min="5" max="5" width="14.6640625" style="3" customWidth="1"/>
    <col min="6" max="6" width="12.88671875" style="3" customWidth="1"/>
    <col min="7" max="7" width="31.77734375" style="4" customWidth="1"/>
    <col min="8" max="8" width="11.88671875" style="4" customWidth="1"/>
    <col min="9" max="10" width="2.21875" style="4" customWidth="1"/>
    <col min="11" max="11" width="3.33203125" style="4" customWidth="1"/>
    <col min="12" max="12" width="5.109375" style="175" customWidth="1"/>
    <col min="13" max="13" width="4.109375" style="144" customWidth="1"/>
    <col min="14" max="14" width="2.33203125" style="4" customWidth="1"/>
    <col min="15" max="15" width="13.77734375" style="4" customWidth="1"/>
    <col min="16" max="17" width="13.77734375" bestFit="1" customWidth="1"/>
    <col min="18" max="18" width="12.44140625" bestFit="1" customWidth="1"/>
    <col min="19" max="19" width="24.88671875" customWidth="1"/>
    <col min="20" max="20" width="12.6640625" style="493" bestFit="1" customWidth="1"/>
  </cols>
  <sheetData>
    <row r="2" spans="1:16" ht="18.75">
      <c r="A2" s="342" t="s">
        <v>340</v>
      </c>
      <c r="B2" s="342"/>
      <c r="C2" s="342"/>
    </row>
    <row r="3" spans="1:16" ht="15" thickBot="1">
      <c r="A3" s="503" t="s">
        <v>241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</row>
    <row r="4" spans="1:16" ht="22.5" customHeight="1">
      <c r="A4" s="536" t="s">
        <v>28</v>
      </c>
      <c r="B4" s="522"/>
      <c r="C4" s="522"/>
      <c r="D4" s="527" t="s">
        <v>304</v>
      </c>
      <c r="E4" s="511" t="s">
        <v>339</v>
      </c>
      <c r="F4" s="511" t="s">
        <v>109</v>
      </c>
      <c r="G4" s="521" t="s">
        <v>152</v>
      </c>
      <c r="H4" s="522"/>
      <c r="I4" s="522"/>
      <c r="J4" s="522"/>
      <c r="K4" s="522"/>
      <c r="L4" s="522"/>
      <c r="M4" s="522"/>
      <c r="N4" s="522"/>
      <c r="O4" s="523"/>
    </row>
    <row r="5" spans="1:16" ht="22.5" customHeight="1" thickBot="1">
      <c r="A5" s="132" t="s">
        <v>12</v>
      </c>
      <c r="B5" s="133" t="s">
        <v>13</v>
      </c>
      <c r="C5" s="5" t="s">
        <v>14</v>
      </c>
      <c r="D5" s="528"/>
      <c r="E5" s="512"/>
      <c r="F5" s="512"/>
      <c r="G5" s="524"/>
      <c r="H5" s="525"/>
      <c r="I5" s="525"/>
      <c r="J5" s="525"/>
      <c r="K5" s="525"/>
      <c r="L5" s="525"/>
      <c r="M5" s="525"/>
      <c r="N5" s="525"/>
      <c r="O5" s="526"/>
    </row>
    <row r="6" spans="1:16" ht="21.75" customHeight="1" thickBot="1">
      <c r="A6" s="541" t="s">
        <v>29</v>
      </c>
      <c r="B6" s="542"/>
      <c r="C6" s="543"/>
      <c r="D6" s="6">
        <f>SUM(D7,D68,D76,D139,D142,D145)</f>
        <v>270463</v>
      </c>
      <c r="E6" s="6">
        <f>SUM(E7,E68,E76,E136,E142,E145)</f>
        <v>324953</v>
      </c>
      <c r="F6" s="111">
        <f>SUM(E6-D6)</f>
        <v>54490</v>
      </c>
      <c r="G6" s="8"/>
      <c r="H6" s="9"/>
      <c r="I6" s="9"/>
      <c r="J6" s="9"/>
      <c r="K6" s="9"/>
      <c r="L6" s="176"/>
      <c r="M6" s="145"/>
      <c r="N6" s="9"/>
      <c r="O6" s="291">
        <f>SUM(O7,O68,O76,O136,O142,O145,)</f>
        <v>324953410</v>
      </c>
      <c r="P6" s="211" t="s">
        <v>250</v>
      </c>
    </row>
    <row r="7" spans="1:16" ht="23.25" customHeight="1" thickTop="1">
      <c r="A7" s="274" t="s">
        <v>15</v>
      </c>
      <c r="B7" s="551" t="s">
        <v>154</v>
      </c>
      <c r="C7" s="552"/>
      <c r="D7" s="275">
        <f>SUM(D8,D29,D37,)</f>
        <v>18609</v>
      </c>
      <c r="E7" s="275">
        <f>SUM(E8,E29,E37,)</f>
        <v>32744</v>
      </c>
      <c r="F7" s="276">
        <f>SUM(E7-D7)</f>
        <v>14135</v>
      </c>
      <c r="G7" s="284"/>
      <c r="H7" s="285"/>
      <c r="I7" s="285"/>
      <c r="J7" s="285"/>
      <c r="K7" s="285"/>
      <c r="L7" s="286"/>
      <c r="M7" s="287"/>
      <c r="N7" s="285"/>
      <c r="O7" s="288">
        <f>SUM(O8,O29,O37,)</f>
        <v>32743700</v>
      </c>
    </row>
    <row r="8" spans="1:16" ht="23.25" customHeight="1">
      <c r="A8" s="375"/>
      <c r="B8" s="277" t="s">
        <v>16</v>
      </c>
      <c r="C8" s="277" t="s">
        <v>155</v>
      </c>
      <c r="D8" s="278">
        <f>SUM(D9,D13,D17,D21,D27)</f>
        <v>6421</v>
      </c>
      <c r="E8" s="278">
        <v>20456</v>
      </c>
      <c r="F8" s="214">
        <f>SUM(E8-D8)</f>
        <v>14035</v>
      </c>
      <c r="G8" s="289"/>
      <c r="H8" s="290"/>
      <c r="I8" s="290"/>
      <c r="J8" s="290"/>
      <c r="K8" s="290"/>
      <c r="L8" s="281"/>
      <c r="M8" s="282"/>
      <c r="N8" s="290"/>
      <c r="O8" s="283">
        <f>SUM(O9,O13,O17,O21,O27)</f>
        <v>20455700</v>
      </c>
    </row>
    <row r="9" spans="1:16" ht="27.75" customHeight="1">
      <c r="A9" s="376"/>
      <c r="B9" s="371"/>
      <c r="C9" s="228" t="s">
        <v>17</v>
      </c>
      <c r="D9" s="13">
        <v>0</v>
      </c>
      <c r="E9" s="13">
        <v>7651</v>
      </c>
      <c r="F9" s="14">
        <f>SUM(E9-D9)</f>
        <v>7651</v>
      </c>
      <c r="G9" s="273"/>
      <c r="H9" s="260"/>
      <c r="I9" s="260"/>
      <c r="J9" s="260"/>
      <c r="K9" s="260"/>
      <c r="L9" s="261"/>
      <c r="M9" s="262"/>
      <c r="N9" s="260"/>
      <c r="O9" s="263">
        <f>SUM(O10:O12)</f>
        <v>7651300</v>
      </c>
    </row>
    <row r="10" spans="1:16" ht="23.25" customHeight="1">
      <c r="A10" s="384"/>
      <c r="B10" s="383"/>
      <c r="C10" s="383"/>
      <c r="D10" s="128"/>
      <c r="E10" s="128"/>
      <c r="F10" s="17"/>
      <c r="G10" s="431" t="s">
        <v>286</v>
      </c>
      <c r="H10" s="423">
        <v>2893500</v>
      </c>
      <c r="I10" s="423" t="s">
        <v>283</v>
      </c>
      <c r="J10" s="423"/>
      <c r="K10" s="423"/>
      <c r="L10" s="432">
        <v>1</v>
      </c>
      <c r="M10" s="433" t="s">
        <v>284</v>
      </c>
      <c r="N10" s="423" t="s">
        <v>285</v>
      </c>
      <c r="O10" s="396">
        <f>SUM(H10*L10)</f>
        <v>2893500</v>
      </c>
    </row>
    <row r="11" spans="1:16" ht="23.25" customHeight="1">
      <c r="A11" s="384"/>
      <c r="B11" s="383"/>
      <c r="C11" s="383"/>
      <c r="D11" s="128"/>
      <c r="E11" s="128"/>
      <c r="F11" s="17"/>
      <c r="G11" s="431" t="s">
        <v>281</v>
      </c>
      <c r="H11" s="423">
        <v>2734800</v>
      </c>
      <c r="I11" s="423" t="s">
        <v>283</v>
      </c>
      <c r="J11" s="423"/>
      <c r="K11" s="423"/>
      <c r="L11" s="432">
        <v>1</v>
      </c>
      <c r="M11" s="433" t="s">
        <v>284</v>
      </c>
      <c r="N11" s="423" t="s">
        <v>285</v>
      </c>
      <c r="O11" s="396">
        <f t="shared" ref="O11:O12" si="0">SUM(H11*L11)</f>
        <v>2734800</v>
      </c>
    </row>
    <row r="12" spans="1:16" ht="18" customHeight="1">
      <c r="A12" s="376"/>
      <c r="B12" s="371"/>
      <c r="C12" s="371"/>
      <c r="D12" s="128"/>
      <c r="E12" s="128"/>
      <c r="F12" s="17"/>
      <c r="G12" s="431" t="s">
        <v>282</v>
      </c>
      <c r="H12" s="423">
        <v>2023000</v>
      </c>
      <c r="I12" s="423" t="s">
        <v>283</v>
      </c>
      <c r="J12" s="423"/>
      <c r="K12" s="423"/>
      <c r="L12" s="432">
        <v>1</v>
      </c>
      <c r="M12" s="433" t="s">
        <v>284</v>
      </c>
      <c r="N12" s="423" t="s">
        <v>285</v>
      </c>
      <c r="O12" s="396">
        <f t="shared" si="0"/>
        <v>2023000</v>
      </c>
    </row>
    <row r="13" spans="1:16" ht="27" customHeight="1">
      <c r="A13" s="376"/>
      <c r="B13" s="371"/>
      <c r="C13" s="228" t="s">
        <v>75</v>
      </c>
      <c r="D13" s="24">
        <v>0</v>
      </c>
      <c r="E13" s="24">
        <v>4590</v>
      </c>
      <c r="F13" s="14">
        <f>SUM(E13-D13)</f>
        <v>4590</v>
      </c>
      <c r="G13" s="267"/>
      <c r="H13" s="267"/>
      <c r="I13" s="267"/>
      <c r="J13" s="267"/>
      <c r="K13" s="267"/>
      <c r="L13" s="268"/>
      <c r="M13" s="269"/>
      <c r="N13" s="267"/>
      <c r="O13" s="270">
        <f>SUM(O14:O16)</f>
        <v>4590700</v>
      </c>
    </row>
    <row r="14" spans="1:16" ht="18" customHeight="1">
      <c r="A14" s="384"/>
      <c r="B14" s="383"/>
      <c r="C14" s="383"/>
      <c r="D14" s="25"/>
      <c r="E14" s="25"/>
      <c r="F14" s="17"/>
      <c r="G14" s="423" t="s">
        <v>286</v>
      </c>
      <c r="H14" s="423">
        <v>1736100</v>
      </c>
      <c r="I14" s="423" t="s">
        <v>283</v>
      </c>
      <c r="J14" s="423"/>
      <c r="K14" s="423"/>
      <c r="L14" s="432">
        <v>1</v>
      </c>
      <c r="M14" s="433" t="s">
        <v>284</v>
      </c>
      <c r="N14" s="423" t="s">
        <v>285</v>
      </c>
      <c r="O14" s="396">
        <f>SUM(H14*L14)</f>
        <v>1736100</v>
      </c>
    </row>
    <row r="15" spans="1:16" ht="18" customHeight="1">
      <c r="A15" s="384"/>
      <c r="B15" s="383"/>
      <c r="C15" s="383"/>
      <c r="D15" s="25"/>
      <c r="E15" s="25"/>
      <c r="F15" s="17"/>
      <c r="G15" s="423" t="s">
        <v>281</v>
      </c>
      <c r="H15" s="423">
        <v>1640800</v>
      </c>
      <c r="I15" s="423" t="s">
        <v>283</v>
      </c>
      <c r="J15" s="423"/>
      <c r="K15" s="423"/>
      <c r="L15" s="432">
        <v>1</v>
      </c>
      <c r="M15" s="433" t="s">
        <v>284</v>
      </c>
      <c r="N15" s="423" t="s">
        <v>285</v>
      </c>
      <c r="O15" s="396">
        <f t="shared" ref="O15:O16" si="1">SUM(H15*L15)</f>
        <v>1640800</v>
      </c>
    </row>
    <row r="16" spans="1:16" ht="18" customHeight="1">
      <c r="A16" s="376"/>
      <c r="B16" s="371"/>
      <c r="C16" s="371"/>
      <c r="D16" s="25"/>
      <c r="E16" s="25"/>
      <c r="F16" s="17"/>
      <c r="G16" s="423" t="s">
        <v>282</v>
      </c>
      <c r="H16" s="423">
        <v>1213800</v>
      </c>
      <c r="I16" s="423" t="s">
        <v>283</v>
      </c>
      <c r="J16" s="423"/>
      <c r="K16" s="423"/>
      <c r="L16" s="432">
        <v>1</v>
      </c>
      <c r="M16" s="433" t="s">
        <v>284</v>
      </c>
      <c r="N16" s="423" t="s">
        <v>285</v>
      </c>
      <c r="O16" s="396">
        <f t="shared" si="1"/>
        <v>1213800</v>
      </c>
    </row>
    <row r="17" spans="1:15" ht="32.450000000000003" customHeight="1">
      <c r="A17" s="376"/>
      <c r="B17" s="371"/>
      <c r="C17" s="231" t="s">
        <v>199</v>
      </c>
      <c r="D17" s="28">
        <v>6121</v>
      </c>
      <c r="E17" s="28">
        <v>6121</v>
      </c>
      <c r="F17" s="14">
        <f>SUM(E17-D17)</f>
        <v>0</v>
      </c>
      <c r="G17" s="272" t="s">
        <v>201</v>
      </c>
      <c r="H17" s="267" t="s">
        <v>202</v>
      </c>
      <c r="I17" s="267" t="s">
        <v>201</v>
      </c>
      <c r="J17" s="267"/>
      <c r="K17" s="267"/>
      <c r="L17" s="268"/>
      <c r="M17" s="269"/>
      <c r="N17" s="267"/>
      <c r="O17" s="270">
        <f>SUM(O19:O20)</f>
        <v>6120290</v>
      </c>
    </row>
    <row r="18" spans="1:15" ht="21.75" customHeight="1">
      <c r="A18" s="376"/>
      <c r="B18" s="371"/>
      <c r="C18" s="131"/>
      <c r="D18" s="29"/>
      <c r="E18" s="29"/>
      <c r="F18" s="17"/>
      <c r="G18" s="271"/>
      <c r="H18" s="166"/>
      <c r="I18" s="166"/>
      <c r="J18" s="166"/>
      <c r="K18" s="166"/>
      <c r="L18" s="264"/>
      <c r="M18" s="265"/>
      <c r="N18" s="166"/>
      <c r="O18" s="266"/>
    </row>
    <row r="19" spans="1:15" ht="18" customHeight="1">
      <c r="A19" s="376"/>
      <c r="B19" s="371"/>
      <c r="C19" s="131"/>
      <c r="D19" s="29"/>
      <c r="E19" s="29"/>
      <c r="F19" s="17"/>
      <c r="G19" s="435" t="s">
        <v>238</v>
      </c>
      <c r="H19" s="436">
        <v>4037000</v>
      </c>
      <c r="I19" s="436" t="s">
        <v>226</v>
      </c>
      <c r="J19" s="436"/>
      <c r="K19" s="436"/>
      <c r="L19" s="437">
        <v>1</v>
      </c>
      <c r="M19" s="438" t="s">
        <v>227</v>
      </c>
      <c r="N19" s="436" t="s">
        <v>228</v>
      </c>
      <c r="O19" s="439">
        <f>SUM(H19*L19)</f>
        <v>4037000</v>
      </c>
    </row>
    <row r="20" spans="1:15" ht="16.5" customHeight="1">
      <c r="A20" s="376"/>
      <c r="B20" s="371"/>
      <c r="C20" s="131"/>
      <c r="D20" s="29"/>
      <c r="E20" s="29"/>
      <c r="F20" s="22"/>
      <c r="G20" s="440" t="s">
        <v>278</v>
      </c>
      <c r="H20" s="436">
        <v>24999480</v>
      </c>
      <c r="I20" s="436" t="s">
        <v>229</v>
      </c>
      <c r="J20" s="436"/>
      <c r="K20" s="436"/>
      <c r="L20" s="441" t="s">
        <v>197</v>
      </c>
      <c r="M20" s="438" t="s">
        <v>196</v>
      </c>
      <c r="N20" s="436" t="s">
        <v>228</v>
      </c>
      <c r="O20" s="442">
        <v>2083290</v>
      </c>
    </row>
    <row r="21" spans="1:15" ht="29.25" customHeight="1">
      <c r="A21" s="376"/>
      <c r="B21" s="371"/>
      <c r="C21" s="231" t="s">
        <v>198</v>
      </c>
      <c r="D21" s="28">
        <v>0</v>
      </c>
      <c r="E21" s="28">
        <v>1793</v>
      </c>
      <c r="F21" s="14">
        <f>SUM(E21-D21)</f>
        <v>1793</v>
      </c>
      <c r="G21" s="272"/>
      <c r="H21" s="267"/>
      <c r="I21" s="267"/>
      <c r="J21" s="267"/>
      <c r="K21" s="267"/>
      <c r="L21" s="268"/>
      <c r="M21" s="269"/>
      <c r="N21" s="267"/>
      <c r="O21" s="270">
        <f>SUM(O22:O26)</f>
        <v>1793410</v>
      </c>
    </row>
    <row r="22" spans="1:15" ht="19.5" customHeight="1">
      <c r="A22" s="384"/>
      <c r="B22" s="383"/>
      <c r="C22" s="131"/>
      <c r="D22" s="29"/>
      <c r="E22" s="29"/>
      <c r="F22" s="17"/>
      <c r="G22" s="397" t="s">
        <v>146</v>
      </c>
      <c r="H22" s="423">
        <v>18362290</v>
      </c>
      <c r="I22" s="393" t="s">
        <v>57</v>
      </c>
      <c r="J22" s="392"/>
      <c r="K22" s="392"/>
      <c r="L22" s="394" t="s">
        <v>287</v>
      </c>
      <c r="M22" s="395" t="s">
        <v>261</v>
      </c>
      <c r="N22" s="393" t="s">
        <v>56</v>
      </c>
      <c r="O22" s="396">
        <v>612380</v>
      </c>
    </row>
    <row r="23" spans="1:15" ht="19.5" customHeight="1">
      <c r="A23" s="384"/>
      <c r="B23" s="383"/>
      <c r="C23" s="131"/>
      <c r="D23" s="29"/>
      <c r="E23" s="29"/>
      <c r="F23" s="17"/>
      <c r="G23" s="397" t="s">
        <v>147</v>
      </c>
      <c r="H23" s="423">
        <v>612380</v>
      </c>
      <c r="I23" s="393" t="s">
        <v>57</v>
      </c>
      <c r="J23" s="392"/>
      <c r="K23" s="392"/>
      <c r="L23" s="394" t="s">
        <v>288</v>
      </c>
      <c r="M23" s="395" t="s">
        <v>261</v>
      </c>
      <c r="N23" s="393" t="s">
        <v>56</v>
      </c>
      <c r="O23" s="396">
        <v>62770</v>
      </c>
    </row>
    <row r="24" spans="1:15" ht="19.5" customHeight="1">
      <c r="A24" s="384"/>
      <c r="B24" s="383"/>
      <c r="C24" s="131"/>
      <c r="D24" s="29"/>
      <c r="E24" s="29"/>
      <c r="F24" s="17"/>
      <c r="G24" s="397" t="s">
        <v>148</v>
      </c>
      <c r="H24" s="423">
        <v>18362290</v>
      </c>
      <c r="I24" s="393" t="s">
        <v>57</v>
      </c>
      <c r="J24" s="392"/>
      <c r="K24" s="392"/>
      <c r="L24" s="394" t="s">
        <v>262</v>
      </c>
      <c r="M24" s="395" t="s">
        <v>261</v>
      </c>
      <c r="N24" s="393" t="s">
        <v>56</v>
      </c>
      <c r="O24" s="396">
        <v>826300</v>
      </c>
    </row>
    <row r="25" spans="1:15" ht="16.5" customHeight="1">
      <c r="A25" s="376"/>
      <c r="B25" s="371"/>
      <c r="C25" s="131"/>
      <c r="D25" s="29"/>
      <c r="E25" s="29"/>
      <c r="F25" s="17"/>
      <c r="G25" s="397" t="s">
        <v>149</v>
      </c>
      <c r="H25" s="423">
        <v>18362290</v>
      </c>
      <c r="I25" s="393" t="s">
        <v>57</v>
      </c>
      <c r="J25" s="392"/>
      <c r="K25" s="392"/>
      <c r="L25" s="394" t="s">
        <v>289</v>
      </c>
      <c r="M25" s="395" t="s">
        <v>261</v>
      </c>
      <c r="N25" s="393" t="s">
        <v>56</v>
      </c>
      <c r="O25" s="396">
        <v>146900</v>
      </c>
    </row>
    <row r="26" spans="1:15" ht="18" customHeight="1">
      <c r="A26" s="376"/>
      <c r="B26" s="371"/>
      <c r="C26" s="371"/>
      <c r="D26" s="16"/>
      <c r="E26" s="16"/>
      <c r="F26" s="22"/>
      <c r="G26" s="399" t="s">
        <v>150</v>
      </c>
      <c r="H26" s="400">
        <v>18362290</v>
      </c>
      <c r="I26" s="401" t="s">
        <v>57</v>
      </c>
      <c r="J26" s="402"/>
      <c r="K26" s="402"/>
      <c r="L26" s="394" t="s">
        <v>290</v>
      </c>
      <c r="M26" s="395" t="s">
        <v>261</v>
      </c>
      <c r="N26" s="401" t="s">
        <v>56</v>
      </c>
      <c r="O26" s="434">
        <v>145060</v>
      </c>
    </row>
    <row r="27" spans="1:15" ht="28.5" customHeight="1">
      <c r="A27" s="376"/>
      <c r="B27" s="371"/>
      <c r="C27" s="231" t="s">
        <v>67</v>
      </c>
      <c r="D27" s="28">
        <v>300</v>
      </c>
      <c r="E27" s="28">
        <v>300</v>
      </c>
      <c r="F27" s="14">
        <f>SUM(E27-D27)</f>
        <v>0</v>
      </c>
      <c r="G27" s="33"/>
      <c r="H27" s="33"/>
      <c r="I27" s="33"/>
      <c r="J27" s="33"/>
      <c r="K27" s="33"/>
      <c r="L27" s="178"/>
      <c r="M27" s="15"/>
      <c r="N27" s="33"/>
      <c r="O27" s="34">
        <f>O28</f>
        <v>300000</v>
      </c>
    </row>
    <row r="28" spans="1:15" ht="18" customHeight="1">
      <c r="A28" s="376"/>
      <c r="B28" s="371"/>
      <c r="C28" s="131"/>
      <c r="D28" s="29"/>
      <c r="E28" s="29"/>
      <c r="F28" s="22"/>
      <c r="G28" s="18" t="s">
        <v>71</v>
      </c>
      <c r="H28" s="18">
        <v>300000</v>
      </c>
      <c r="I28" s="18" t="s">
        <v>57</v>
      </c>
      <c r="J28" s="18"/>
      <c r="K28" s="18"/>
      <c r="L28" s="180">
        <v>1</v>
      </c>
      <c r="M28" s="30" t="s">
        <v>85</v>
      </c>
      <c r="N28" s="18" t="s">
        <v>56</v>
      </c>
      <c r="O28" s="32">
        <f>H28*L28</f>
        <v>300000</v>
      </c>
    </row>
    <row r="29" spans="1:15" ht="22.5" customHeight="1">
      <c r="A29" s="376"/>
      <c r="B29" s="277" t="s">
        <v>69</v>
      </c>
      <c r="C29" s="277" t="s">
        <v>156</v>
      </c>
      <c r="D29" s="278">
        <f t="shared" ref="D29" si="2">SUM(D30,D32)</f>
        <v>2300</v>
      </c>
      <c r="E29" s="278">
        <f t="shared" ref="E29:F29" si="3">SUM(E30,E32)</f>
        <v>2300</v>
      </c>
      <c r="F29" s="214">
        <f t="shared" si="3"/>
        <v>0</v>
      </c>
      <c r="G29" s="279"/>
      <c r="H29" s="280"/>
      <c r="I29" s="280"/>
      <c r="J29" s="280"/>
      <c r="K29" s="280"/>
      <c r="L29" s="281"/>
      <c r="M29" s="282"/>
      <c r="N29" s="280"/>
      <c r="O29" s="283">
        <f>SUM(O32,O30)</f>
        <v>2300000</v>
      </c>
    </row>
    <row r="30" spans="1:15" ht="22.5" customHeight="1">
      <c r="A30" s="376"/>
      <c r="B30" s="371"/>
      <c r="C30" s="228" t="s">
        <v>43</v>
      </c>
      <c r="D30" s="28">
        <v>300</v>
      </c>
      <c r="E30" s="28">
        <v>300</v>
      </c>
      <c r="F30" s="14">
        <f>SUM(E30-D30)</f>
        <v>0</v>
      </c>
      <c r="G30" s="15"/>
      <c r="H30" s="35"/>
      <c r="I30" s="35"/>
      <c r="J30" s="35"/>
      <c r="K30" s="35"/>
      <c r="L30" s="178"/>
      <c r="M30" s="147"/>
      <c r="N30" s="35"/>
      <c r="O30" s="34">
        <f>O31</f>
        <v>300000</v>
      </c>
    </row>
    <row r="31" spans="1:15" ht="18" customHeight="1">
      <c r="A31" s="376"/>
      <c r="B31" s="371"/>
      <c r="C31" s="259"/>
      <c r="D31" s="36"/>
      <c r="E31" s="36"/>
      <c r="F31" s="22"/>
      <c r="G31" s="23" t="s">
        <v>68</v>
      </c>
      <c r="H31" s="37">
        <v>300000</v>
      </c>
      <c r="I31" s="38" t="s">
        <v>57</v>
      </c>
      <c r="J31" s="38"/>
      <c r="K31" s="38"/>
      <c r="L31" s="181">
        <v>1</v>
      </c>
      <c r="M31" s="150" t="s">
        <v>60</v>
      </c>
      <c r="N31" s="38" t="s">
        <v>56</v>
      </c>
      <c r="O31" s="11">
        <f>H31*L31</f>
        <v>300000</v>
      </c>
    </row>
    <row r="32" spans="1:15" ht="22.5" customHeight="1">
      <c r="A32" s="376"/>
      <c r="B32" s="371"/>
      <c r="C32" s="228" t="s">
        <v>44</v>
      </c>
      <c r="D32" s="28">
        <v>2000</v>
      </c>
      <c r="E32" s="28">
        <v>2000</v>
      </c>
      <c r="F32" s="14">
        <f t="shared" ref="F32:F71" si="4">SUM(E32-D32)</f>
        <v>0</v>
      </c>
      <c r="G32" s="134" t="s">
        <v>135</v>
      </c>
      <c r="H32" s="35"/>
      <c r="I32" s="35"/>
      <c r="J32" s="35"/>
      <c r="K32" s="35"/>
      <c r="L32" s="178"/>
      <c r="M32" s="147"/>
      <c r="N32" s="35"/>
      <c r="O32" s="34">
        <f>SUM(O34:O36)</f>
        <v>2000000</v>
      </c>
    </row>
    <row r="33" spans="1:15" ht="15.75" customHeight="1">
      <c r="A33" s="376"/>
      <c r="B33" s="371"/>
      <c r="C33" s="371"/>
      <c r="D33" s="29"/>
      <c r="E33" s="29"/>
      <c r="F33" s="17"/>
      <c r="G33" s="31" t="s">
        <v>113</v>
      </c>
      <c r="H33" s="39" t="s">
        <v>134</v>
      </c>
      <c r="I33" s="39"/>
      <c r="J33" s="39"/>
      <c r="K33" s="39"/>
      <c r="L33" s="180"/>
      <c r="M33" s="148"/>
      <c r="N33" s="39"/>
      <c r="O33" s="32"/>
    </row>
    <row r="34" spans="1:15" ht="23.25" customHeight="1">
      <c r="A34" s="376"/>
      <c r="B34" s="371"/>
      <c r="C34" s="371"/>
      <c r="D34" s="29"/>
      <c r="E34" s="29"/>
      <c r="F34" s="17"/>
      <c r="G34" s="31" t="s">
        <v>136</v>
      </c>
      <c r="H34" s="130">
        <v>1000000</v>
      </c>
      <c r="I34" s="39" t="s">
        <v>137</v>
      </c>
      <c r="J34" s="39"/>
      <c r="K34" s="39"/>
      <c r="L34" s="180">
        <v>1</v>
      </c>
      <c r="M34" s="148" t="s">
        <v>138</v>
      </c>
      <c r="N34" s="39" t="s">
        <v>139</v>
      </c>
      <c r="O34" s="32">
        <v>1000000</v>
      </c>
    </row>
    <row r="35" spans="1:15" ht="23.25" customHeight="1">
      <c r="A35" s="376"/>
      <c r="B35" s="371"/>
      <c r="C35" s="371"/>
      <c r="D35" s="29"/>
      <c r="E35" s="29"/>
      <c r="F35" s="17"/>
      <c r="G35" s="31" t="s">
        <v>140</v>
      </c>
      <c r="H35" s="130">
        <v>600000</v>
      </c>
      <c r="I35" s="39" t="s">
        <v>137</v>
      </c>
      <c r="J35" s="39"/>
      <c r="K35" s="39"/>
      <c r="L35" s="180">
        <v>1</v>
      </c>
      <c r="M35" s="148" t="s">
        <v>141</v>
      </c>
      <c r="N35" s="39" t="s">
        <v>139</v>
      </c>
      <c r="O35" s="32">
        <f>SUM(H35*L35)</f>
        <v>600000</v>
      </c>
    </row>
    <row r="36" spans="1:15" ht="23.25" customHeight="1">
      <c r="A36" s="376"/>
      <c r="B36" s="371"/>
      <c r="C36" s="371"/>
      <c r="D36" s="29"/>
      <c r="E36" s="29"/>
      <c r="F36" s="17"/>
      <c r="G36" s="31" t="s">
        <v>142</v>
      </c>
      <c r="H36" s="130">
        <v>400000</v>
      </c>
      <c r="I36" s="39" t="s">
        <v>137</v>
      </c>
      <c r="J36" s="39"/>
      <c r="K36" s="39"/>
      <c r="L36" s="180">
        <v>1</v>
      </c>
      <c r="M36" s="148" t="s">
        <v>141</v>
      </c>
      <c r="N36" s="39" t="s">
        <v>139</v>
      </c>
      <c r="O36" s="32">
        <v>400000</v>
      </c>
    </row>
    <row r="37" spans="1:15" ht="22.5" customHeight="1">
      <c r="A37" s="376"/>
      <c r="B37" s="277" t="s">
        <v>45</v>
      </c>
      <c r="C37" s="277" t="s">
        <v>165</v>
      </c>
      <c r="D37" s="278">
        <f>SUM(D38,D40,D49,D55,D63)</f>
        <v>9888</v>
      </c>
      <c r="E37" s="278">
        <f>SUM(E38,E40,E49,E55,E63)</f>
        <v>9988</v>
      </c>
      <c r="F37" s="214">
        <f>SUM(E37-D37)</f>
        <v>100</v>
      </c>
      <c r="G37" s="279"/>
      <c r="H37" s="280"/>
      <c r="I37" s="280"/>
      <c r="J37" s="280"/>
      <c r="K37" s="280"/>
      <c r="L37" s="281"/>
      <c r="M37" s="282"/>
      <c r="N37" s="280"/>
      <c r="O37" s="283">
        <f>SUM(O38,O40,O49,O55,O63)</f>
        <v>9988000</v>
      </c>
    </row>
    <row r="38" spans="1:15" ht="23.25" customHeight="1">
      <c r="A38" s="376"/>
      <c r="B38" s="371"/>
      <c r="C38" s="228" t="s">
        <v>46</v>
      </c>
      <c r="D38" s="28">
        <v>500</v>
      </c>
      <c r="E38" s="28">
        <v>500</v>
      </c>
      <c r="F38" s="62">
        <f>SUM(E38-D38)</f>
        <v>0</v>
      </c>
      <c r="G38" s="15"/>
      <c r="H38" s="15"/>
      <c r="I38" s="15"/>
      <c r="J38" s="15"/>
      <c r="K38" s="15"/>
      <c r="L38" s="178"/>
      <c r="M38" s="15"/>
      <c r="N38" s="15"/>
      <c r="O38" s="40">
        <f>O39</f>
        <v>500000</v>
      </c>
    </row>
    <row r="39" spans="1:15" ht="18" customHeight="1">
      <c r="A39" s="376"/>
      <c r="B39" s="371"/>
      <c r="C39" s="259"/>
      <c r="D39" s="36"/>
      <c r="E39" s="36"/>
      <c r="F39" s="22"/>
      <c r="G39" s="23" t="s">
        <v>108</v>
      </c>
      <c r="H39" s="37">
        <v>500000</v>
      </c>
      <c r="I39" s="38" t="s">
        <v>57</v>
      </c>
      <c r="J39" s="38"/>
      <c r="K39" s="38"/>
      <c r="L39" s="181">
        <v>1</v>
      </c>
      <c r="M39" s="150" t="s">
        <v>81</v>
      </c>
      <c r="N39" s="38" t="s">
        <v>56</v>
      </c>
      <c r="O39" s="11">
        <f>H39*L39</f>
        <v>500000</v>
      </c>
    </row>
    <row r="40" spans="1:15" ht="25.5" customHeight="1">
      <c r="A40" s="376"/>
      <c r="B40" s="41"/>
      <c r="C40" s="231" t="s">
        <v>47</v>
      </c>
      <c r="D40" s="28">
        <v>2188</v>
      </c>
      <c r="E40" s="28">
        <v>2188</v>
      </c>
      <c r="F40" s="14">
        <f>SUM(E40-D40)</f>
        <v>0</v>
      </c>
      <c r="G40" s="30"/>
      <c r="H40" s="20"/>
      <c r="I40" s="20"/>
      <c r="J40" s="20"/>
      <c r="K40" s="20"/>
      <c r="L40" s="180"/>
      <c r="M40" s="148"/>
      <c r="N40" s="20"/>
      <c r="O40" s="21">
        <f>SUM(O42:O48)</f>
        <v>2188000</v>
      </c>
    </row>
    <row r="41" spans="1:15" ht="17.25" customHeight="1">
      <c r="A41" s="376"/>
      <c r="B41" s="41"/>
      <c r="C41" s="131"/>
      <c r="D41" s="29"/>
      <c r="E41" s="29"/>
      <c r="F41" s="17"/>
      <c r="G41" s="30"/>
      <c r="H41" s="20"/>
      <c r="I41" s="20"/>
      <c r="J41" s="20"/>
      <c r="K41" s="20"/>
      <c r="L41" s="180"/>
      <c r="M41" s="148"/>
      <c r="N41" s="20"/>
      <c r="O41" s="21"/>
    </row>
    <row r="42" spans="1:15" ht="18" customHeight="1">
      <c r="A42" s="376"/>
      <c r="B42" s="371"/>
      <c r="C42" s="371"/>
      <c r="D42" s="108"/>
      <c r="E42" s="108"/>
      <c r="F42" s="17"/>
      <c r="G42" s="167" t="s">
        <v>94</v>
      </c>
      <c r="H42" s="168">
        <v>50000</v>
      </c>
      <c r="I42" s="135" t="s">
        <v>57</v>
      </c>
      <c r="J42" s="135"/>
      <c r="K42" s="135"/>
      <c r="L42" s="172">
        <v>12</v>
      </c>
      <c r="M42" s="169" t="s">
        <v>58</v>
      </c>
      <c r="N42" s="135" t="s">
        <v>56</v>
      </c>
      <c r="O42" s="170">
        <f t="shared" ref="O42:O46" si="5">H42*L42</f>
        <v>600000</v>
      </c>
    </row>
    <row r="43" spans="1:15" ht="18" customHeight="1">
      <c r="A43" s="376"/>
      <c r="B43" s="371"/>
      <c r="C43" s="371"/>
      <c r="D43" s="108"/>
      <c r="E43" s="108"/>
      <c r="F43" s="17"/>
      <c r="G43" s="18" t="s">
        <v>95</v>
      </c>
      <c r="H43" s="19">
        <v>44000</v>
      </c>
      <c r="I43" s="20" t="s">
        <v>57</v>
      </c>
      <c r="J43" s="20"/>
      <c r="K43" s="20"/>
      <c r="L43" s="180">
        <v>12</v>
      </c>
      <c r="M43" s="148" t="s">
        <v>58</v>
      </c>
      <c r="N43" s="20" t="s">
        <v>56</v>
      </c>
      <c r="O43" s="21">
        <f t="shared" si="5"/>
        <v>528000</v>
      </c>
    </row>
    <row r="44" spans="1:15" ht="18" customHeight="1">
      <c r="A44" s="376"/>
      <c r="B44" s="371"/>
      <c r="C44" s="371"/>
      <c r="D44" s="108"/>
      <c r="E44" s="108"/>
      <c r="F44" s="17"/>
      <c r="G44" s="18" t="s">
        <v>96</v>
      </c>
      <c r="H44" s="19">
        <v>30000</v>
      </c>
      <c r="I44" s="20" t="s">
        <v>57</v>
      </c>
      <c r="J44" s="20"/>
      <c r="K44" s="20"/>
      <c r="L44" s="180">
        <v>12</v>
      </c>
      <c r="M44" s="148" t="s">
        <v>58</v>
      </c>
      <c r="N44" s="20" t="s">
        <v>56</v>
      </c>
      <c r="O44" s="21">
        <f t="shared" si="5"/>
        <v>360000</v>
      </c>
    </row>
    <row r="45" spans="1:15" ht="18" customHeight="1">
      <c r="A45" s="376"/>
      <c r="B45" s="371"/>
      <c r="C45" s="371"/>
      <c r="D45" s="108"/>
      <c r="E45" s="108"/>
      <c r="F45" s="17"/>
      <c r="G45" s="18" t="s">
        <v>61</v>
      </c>
      <c r="H45" s="19">
        <v>100000</v>
      </c>
      <c r="I45" s="20" t="s">
        <v>57</v>
      </c>
      <c r="J45" s="20"/>
      <c r="K45" s="20"/>
      <c r="L45" s="180">
        <v>1</v>
      </c>
      <c r="M45" s="148" t="s">
        <v>60</v>
      </c>
      <c r="N45" s="20" t="s">
        <v>56</v>
      </c>
      <c r="O45" s="42">
        <f t="shared" si="5"/>
        <v>100000</v>
      </c>
    </row>
    <row r="46" spans="1:15" ht="18" customHeight="1">
      <c r="A46" s="376"/>
      <c r="B46" s="371"/>
      <c r="C46" s="371"/>
      <c r="D46" s="108"/>
      <c r="E46" s="108"/>
      <c r="F46" s="17"/>
      <c r="G46" s="18" t="s">
        <v>77</v>
      </c>
      <c r="H46" s="19">
        <v>200000</v>
      </c>
      <c r="I46" s="20" t="s">
        <v>57</v>
      </c>
      <c r="J46" s="20"/>
      <c r="K46" s="20"/>
      <c r="L46" s="180">
        <v>1</v>
      </c>
      <c r="M46" s="148" t="s">
        <v>60</v>
      </c>
      <c r="N46" s="20" t="s">
        <v>56</v>
      </c>
      <c r="O46" s="42">
        <f t="shared" si="5"/>
        <v>200000</v>
      </c>
    </row>
    <row r="47" spans="1:15" ht="18" customHeight="1">
      <c r="A47" s="376"/>
      <c r="B47" s="371"/>
      <c r="C47" s="371"/>
      <c r="D47" s="108"/>
      <c r="E47" s="108"/>
      <c r="F47" s="17"/>
      <c r="G47" s="18" t="s">
        <v>114</v>
      </c>
      <c r="H47" s="19">
        <v>100000</v>
      </c>
      <c r="I47" s="20" t="s">
        <v>57</v>
      </c>
      <c r="J47" s="20"/>
      <c r="K47" s="20"/>
      <c r="L47" s="180">
        <v>1</v>
      </c>
      <c r="M47" s="148" t="s">
        <v>60</v>
      </c>
      <c r="N47" s="20" t="s">
        <v>56</v>
      </c>
      <c r="O47" s="42">
        <f t="shared" ref="O47" si="6">H47*L47</f>
        <v>100000</v>
      </c>
    </row>
    <row r="48" spans="1:15" ht="18" customHeight="1">
      <c r="A48" s="376"/>
      <c r="B48" s="371"/>
      <c r="C48" s="371"/>
      <c r="D48" s="108"/>
      <c r="E48" s="108"/>
      <c r="F48" s="17"/>
      <c r="G48" s="167" t="s">
        <v>166</v>
      </c>
      <c r="H48" s="168">
        <v>300000</v>
      </c>
      <c r="I48" s="135" t="s">
        <v>57</v>
      </c>
      <c r="J48" s="135"/>
      <c r="K48" s="135"/>
      <c r="L48" s="172" t="s">
        <v>164</v>
      </c>
      <c r="M48" s="169" t="s">
        <v>60</v>
      </c>
      <c r="N48" s="135" t="s">
        <v>56</v>
      </c>
      <c r="O48" s="170">
        <f t="shared" ref="O48" si="7">H48*L48</f>
        <v>300000</v>
      </c>
    </row>
    <row r="49" spans="1:15" ht="22.5" customHeight="1">
      <c r="A49" s="376"/>
      <c r="B49" s="371"/>
      <c r="C49" s="228" t="s">
        <v>48</v>
      </c>
      <c r="D49" s="109">
        <v>2600</v>
      </c>
      <c r="E49" s="109">
        <v>2600</v>
      </c>
      <c r="F49" s="14">
        <f>SUM(E49-D49)</f>
        <v>0</v>
      </c>
      <c r="G49" s="171"/>
      <c r="H49" s="158"/>
      <c r="I49" s="158"/>
      <c r="J49" s="158"/>
      <c r="K49" s="158"/>
      <c r="L49" s="179"/>
      <c r="M49" s="159"/>
      <c r="N49" s="158"/>
      <c r="O49" s="160">
        <f>SUM(O51:O54)</f>
        <v>2600000</v>
      </c>
    </row>
    <row r="50" spans="1:15" ht="15.75" customHeight="1">
      <c r="A50" s="376"/>
      <c r="B50" s="371"/>
      <c r="C50" s="371"/>
      <c r="D50" s="110"/>
      <c r="E50" s="110"/>
      <c r="F50" s="17"/>
      <c r="G50" s="173"/>
      <c r="H50" s="135"/>
      <c r="I50" s="135"/>
      <c r="J50" s="135"/>
      <c r="K50" s="135"/>
      <c r="L50" s="172"/>
      <c r="M50" s="169"/>
      <c r="N50" s="135"/>
      <c r="O50" s="170"/>
    </row>
    <row r="51" spans="1:15" ht="18" customHeight="1">
      <c r="A51" s="376"/>
      <c r="B51" s="371"/>
      <c r="C51" s="371"/>
      <c r="D51" s="108"/>
      <c r="E51" s="108"/>
      <c r="F51" s="17"/>
      <c r="G51" s="167" t="s">
        <v>62</v>
      </c>
      <c r="H51" s="168">
        <v>50000</v>
      </c>
      <c r="I51" s="135" t="s">
        <v>57</v>
      </c>
      <c r="J51" s="135"/>
      <c r="K51" s="135"/>
      <c r="L51" s="172">
        <v>12</v>
      </c>
      <c r="M51" s="169" t="s">
        <v>58</v>
      </c>
      <c r="N51" s="135" t="s">
        <v>56</v>
      </c>
      <c r="O51" s="170">
        <f t="shared" ref="O51:O53" si="8">H51*L51</f>
        <v>600000</v>
      </c>
    </row>
    <row r="52" spans="1:15" ht="18" customHeight="1">
      <c r="A52" s="376"/>
      <c r="B52" s="371"/>
      <c r="C52" s="371"/>
      <c r="D52" s="108"/>
      <c r="E52" s="108"/>
      <c r="F52" s="17"/>
      <c r="G52" s="167" t="s">
        <v>63</v>
      </c>
      <c r="H52" s="168">
        <v>200000</v>
      </c>
      <c r="I52" s="135" t="s">
        <v>57</v>
      </c>
      <c r="J52" s="135"/>
      <c r="K52" s="135"/>
      <c r="L52" s="172">
        <v>1</v>
      </c>
      <c r="M52" s="169" t="s">
        <v>78</v>
      </c>
      <c r="N52" s="135" t="s">
        <v>56</v>
      </c>
      <c r="O52" s="170">
        <f t="shared" si="8"/>
        <v>200000</v>
      </c>
    </row>
    <row r="53" spans="1:15" ht="18" customHeight="1">
      <c r="A53" s="376"/>
      <c r="B53" s="371"/>
      <c r="C53" s="371"/>
      <c r="D53" s="108"/>
      <c r="E53" s="108"/>
      <c r="F53" s="17"/>
      <c r="G53" s="167" t="s">
        <v>64</v>
      </c>
      <c r="H53" s="168">
        <v>300000</v>
      </c>
      <c r="I53" s="135" t="s">
        <v>57</v>
      </c>
      <c r="J53" s="135"/>
      <c r="K53" s="135"/>
      <c r="L53" s="172">
        <v>1</v>
      </c>
      <c r="M53" s="169" t="s">
        <v>60</v>
      </c>
      <c r="N53" s="135" t="s">
        <v>56</v>
      </c>
      <c r="O53" s="170">
        <f t="shared" si="8"/>
        <v>300000</v>
      </c>
    </row>
    <row r="54" spans="1:15" ht="18" customHeight="1">
      <c r="A54" s="376"/>
      <c r="B54" s="371"/>
      <c r="C54" s="105"/>
      <c r="D54" s="108"/>
      <c r="E54" s="108"/>
      <c r="F54" s="22"/>
      <c r="G54" s="167" t="s">
        <v>127</v>
      </c>
      <c r="H54" s="168">
        <v>125000</v>
      </c>
      <c r="I54" s="135" t="s">
        <v>121</v>
      </c>
      <c r="J54" s="135"/>
      <c r="K54" s="135"/>
      <c r="L54" s="172">
        <v>12</v>
      </c>
      <c r="M54" s="169" t="s">
        <v>123</v>
      </c>
      <c r="N54" s="135" t="s">
        <v>122</v>
      </c>
      <c r="O54" s="170">
        <f>SUM(H54*L54)</f>
        <v>1500000</v>
      </c>
    </row>
    <row r="55" spans="1:15" ht="22.5" customHeight="1">
      <c r="A55" s="376"/>
      <c r="B55" s="371"/>
      <c r="C55" s="43" t="s">
        <v>49</v>
      </c>
      <c r="D55" s="28">
        <v>2800</v>
      </c>
      <c r="E55" s="28">
        <v>2900</v>
      </c>
      <c r="F55" s="14">
        <f t="shared" si="4"/>
        <v>100</v>
      </c>
      <c r="G55" s="232"/>
      <c r="H55" s="158"/>
      <c r="I55" s="158"/>
      <c r="J55" s="158"/>
      <c r="K55" s="158"/>
      <c r="L55" s="179"/>
      <c r="M55" s="159"/>
      <c r="N55" s="158"/>
      <c r="O55" s="160">
        <f>SUM(O57:O62)</f>
        <v>2900000</v>
      </c>
    </row>
    <row r="56" spans="1:15" ht="13.5" customHeight="1">
      <c r="A56" s="376"/>
      <c r="B56" s="371"/>
      <c r="C56" s="101"/>
      <c r="D56" s="29"/>
      <c r="E56" s="29"/>
      <c r="F56" s="17"/>
      <c r="G56" s="233"/>
      <c r="H56" s="20"/>
      <c r="I56" s="20"/>
      <c r="J56" s="20"/>
      <c r="K56" s="20"/>
      <c r="L56" s="180"/>
      <c r="M56" s="148"/>
      <c r="N56" s="20"/>
      <c r="O56" s="21"/>
    </row>
    <row r="57" spans="1:15" ht="17.25" customHeight="1">
      <c r="A57" s="376"/>
      <c r="B57" s="44"/>
      <c r="C57" s="370"/>
      <c r="D57" s="16"/>
      <c r="E57" s="16"/>
      <c r="F57" s="106"/>
      <c r="G57" s="476" t="s">
        <v>97</v>
      </c>
      <c r="H57" s="477">
        <v>200000</v>
      </c>
      <c r="I57" s="392" t="s">
        <v>57</v>
      </c>
      <c r="J57" s="392"/>
      <c r="K57" s="392"/>
      <c r="L57" s="424">
        <v>1</v>
      </c>
      <c r="M57" s="478" t="s">
        <v>59</v>
      </c>
      <c r="N57" s="392" t="s">
        <v>56</v>
      </c>
      <c r="O57" s="479">
        <f>H57*L57</f>
        <v>200000</v>
      </c>
    </row>
    <row r="58" spans="1:15" ht="17.25" customHeight="1">
      <c r="A58" s="376"/>
      <c r="B58" s="44"/>
      <c r="C58" s="370"/>
      <c r="D58" s="16"/>
      <c r="E58" s="16"/>
      <c r="F58" s="106"/>
      <c r="G58" s="239" t="s">
        <v>98</v>
      </c>
      <c r="H58" s="168">
        <v>250000</v>
      </c>
      <c r="I58" s="135" t="s">
        <v>57</v>
      </c>
      <c r="J58" s="135"/>
      <c r="K58" s="135"/>
      <c r="L58" s="172" t="s">
        <v>249</v>
      </c>
      <c r="M58" s="169" t="s">
        <v>59</v>
      </c>
      <c r="N58" s="135" t="s">
        <v>56</v>
      </c>
      <c r="O58" s="170">
        <f t="shared" ref="O58:O59" si="9">H58*L58</f>
        <v>500000</v>
      </c>
    </row>
    <row r="59" spans="1:15" ht="13.5" customHeight="1">
      <c r="A59" s="376"/>
      <c r="B59" s="44"/>
      <c r="C59" s="370"/>
      <c r="D59" s="16"/>
      <c r="E59" s="16"/>
      <c r="F59" s="106"/>
      <c r="G59" s="239" t="s">
        <v>65</v>
      </c>
      <c r="H59" s="168">
        <v>100000</v>
      </c>
      <c r="I59" s="135" t="s">
        <v>57</v>
      </c>
      <c r="J59" s="135"/>
      <c r="K59" s="135"/>
      <c r="L59" s="172">
        <v>1</v>
      </c>
      <c r="M59" s="169" t="s">
        <v>59</v>
      </c>
      <c r="N59" s="135" t="s">
        <v>56</v>
      </c>
      <c r="O59" s="170">
        <f t="shared" si="9"/>
        <v>100000</v>
      </c>
    </row>
    <row r="60" spans="1:15" ht="17.25" customHeight="1">
      <c r="A60" s="376"/>
      <c r="B60" s="44"/>
      <c r="C60" s="370"/>
      <c r="D60" s="16"/>
      <c r="E60" s="16"/>
      <c r="F60" s="106"/>
      <c r="G60" s="239" t="s">
        <v>174</v>
      </c>
      <c r="H60" s="168">
        <v>800000</v>
      </c>
      <c r="I60" s="135" t="s">
        <v>57</v>
      </c>
      <c r="J60" s="135"/>
      <c r="K60" s="135"/>
      <c r="L60" s="172">
        <v>1</v>
      </c>
      <c r="M60" s="169" t="s">
        <v>59</v>
      </c>
      <c r="N60" s="135" t="s">
        <v>56</v>
      </c>
      <c r="O60" s="170">
        <f>SUM(H60*L60)</f>
        <v>800000</v>
      </c>
    </row>
    <row r="61" spans="1:15" ht="17.25" customHeight="1">
      <c r="A61" s="376"/>
      <c r="B61" s="44"/>
      <c r="C61" s="370"/>
      <c r="D61" s="16"/>
      <c r="E61" s="16"/>
      <c r="F61" s="106"/>
      <c r="G61" s="239" t="s">
        <v>175</v>
      </c>
      <c r="H61" s="168">
        <v>900000</v>
      </c>
      <c r="I61" s="135" t="s">
        <v>57</v>
      </c>
      <c r="J61" s="135"/>
      <c r="K61" s="135"/>
      <c r="L61" s="172">
        <v>1</v>
      </c>
      <c r="M61" s="169" t="s">
        <v>59</v>
      </c>
      <c r="N61" s="135" t="s">
        <v>56</v>
      </c>
      <c r="O61" s="170">
        <f t="shared" ref="O61:O67" si="10">SUM(H61*L61)</f>
        <v>900000</v>
      </c>
    </row>
    <row r="62" spans="1:15" ht="17.25" customHeight="1">
      <c r="A62" s="376"/>
      <c r="B62" s="44"/>
      <c r="C62" s="370"/>
      <c r="D62" s="16"/>
      <c r="E62" s="16"/>
      <c r="F62" s="106"/>
      <c r="G62" s="239" t="s">
        <v>180</v>
      </c>
      <c r="H62" s="168">
        <v>400000</v>
      </c>
      <c r="I62" s="135" t="s">
        <v>57</v>
      </c>
      <c r="J62" s="135"/>
      <c r="K62" s="135"/>
      <c r="L62" s="172">
        <v>1</v>
      </c>
      <c r="M62" s="169" t="s">
        <v>59</v>
      </c>
      <c r="N62" s="135" t="s">
        <v>56</v>
      </c>
      <c r="O62" s="170">
        <f>SUM(H62*L62)</f>
        <v>400000</v>
      </c>
    </row>
    <row r="63" spans="1:15" ht="17.25" customHeight="1">
      <c r="A63" s="376"/>
      <c r="B63" s="44"/>
      <c r="C63" s="369" t="s">
        <v>176</v>
      </c>
      <c r="D63" s="238">
        <v>1800</v>
      </c>
      <c r="E63" s="238">
        <v>1800</v>
      </c>
      <c r="F63" s="381">
        <f>SUM(E63-D63)</f>
        <v>0</v>
      </c>
      <c r="G63" s="240"/>
      <c r="H63" s="241"/>
      <c r="I63" s="158"/>
      <c r="J63" s="158"/>
      <c r="K63" s="158"/>
      <c r="L63" s="179"/>
      <c r="M63" s="159"/>
      <c r="N63" s="158"/>
      <c r="O63" s="160">
        <f>SUM(O65:O67)</f>
        <v>1800000</v>
      </c>
    </row>
    <row r="64" spans="1:15" ht="17.25" customHeight="1">
      <c r="A64" s="376"/>
      <c r="B64" s="44"/>
      <c r="C64" s="370"/>
      <c r="D64" s="256"/>
      <c r="E64" s="256"/>
      <c r="F64" s="237"/>
      <c r="G64" s="239"/>
      <c r="H64" s="168"/>
      <c r="I64" s="135"/>
      <c r="J64" s="135"/>
      <c r="K64" s="135"/>
      <c r="L64" s="172"/>
      <c r="M64" s="169"/>
      <c r="N64" s="135"/>
      <c r="O64" s="170"/>
    </row>
    <row r="65" spans="1:15" ht="17.25" customHeight="1">
      <c r="A65" s="376"/>
      <c r="B65" s="44"/>
      <c r="C65" s="370"/>
      <c r="D65" s="16"/>
      <c r="E65" s="16"/>
      <c r="F65" s="237"/>
      <c r="G65" s="239" t="s">
        <v>177</v>
      </c>
      <c r="H65" s="168">
        <v>100000</v>
      </c>
      <c r="I65" s="135" t="s">
        <v>57</v>
      </c>
      <c r="J65" s="135"/>
      <c r="K65" s="135"/>
      <c r="L65" s="172" t="s">
        <v>179</v>
      </c>
      <c r="M65" s="169" t="s">
        <v>181</v>
      </c>
      <c r="N65" s="135" t="s">
        <v>56</v>
      </c>
      <c r="O65" s="170">
        <f t="shared" ref="O65" si="11">SUM(H65*L65)</f>
        <v>1200000</v>
      </c>
    </row>
    <row r="66" spans="1:15" ht="17.25" customHeight="1">
      <c r="A66" s="376"/>
      <c r="B66" s="44"/>
      <c r="C66" s="370"/>
      <c r="D66" s="16"/>
      <c r="E66" s="16"/>
      <c r="F66" s="237"/>
      <c r="G66" s="239" t="s">
        <v>182</v>
      </c>
      <c r="H66" s="168">
        <v>50000</v>
      </c>
      <c r="I66" s="135" t="s">
        <v>57</v>
      </c>
      <c r="J66" s="135"/>
      <c r="K66" s="135"/>
      <c r="L66" s="172" t="s">
        <v>183</v>
      </c>
      <c r="M66" s="169" t="s">
        <v>181</v>
      </c>
      <c r="N66" s="135" t="s">
        <v>56</v>
      </c>
      <c r="O66" s="170">
        <f t="shared" si="10"/>
        <v>300000</v>
      </c>
    </row>
    <row r="67" spans="1:15" ht="17.25" customHeight="1">
      <c r="A67" s="376"/>
      <c r="B67" s="44"/>
      <c r="C67" s="370"/>
      <c r="D67" s="16"/>
      <c r="E67" s="16"/>
      <c r="F67" s="237"/>
      <c r="G67" s="242" t="s">
        <v>178</v>
      </c>
      <c r="H67" s="243">
        <v>50000</v>
      </c>
      <c r="I67" s="165" t="s">
        <v>57</v>
      </c>
      <c r="J67" s="165"/>
      <c r="K67" s="165"/>
      <c r="L67" s="244" t="s">
        <v>183</v>
      </c>
      <c r="M67" s="245" t="s">
        <v>181</v>
      </c>
      <c r="N67" s="165" t="s">
        <v>56</v>
      </c>
      <c r="O67" s="254">
        <f t="shared" si="10"/>
        <v>300000</v>
      </c>
    </row>
    <row r="68" spans="1:15" ht="23.25" customHeight="1">
      <c r="A68" s="292" t="s">
        <v>70</v>
      </c>
      <c r="B68" s="277" t="s">
        <v>50</v>
      </c>
      <c r="C68" s="293" t="s">
        <v>154</v>
      </c>
      <c r="D68" s="278">
        <f>SUM(D72,D70)</f>
        <v>7802</v>
      </c>
      <c r="E68" s="278">
        <f>SUM(E72,E70)</f>
        <v>7802</v>
      </c>
      <c r="F68" s="214">
        <f>SUM(F70,F72)</f>
        <v>0</v>
      </c>
      <c r="G68" s="294"/>
      <c r="H68" s="294"/>
      <c r="I68" s="294"/>
      <c r="J68" s="294"/>
      <c r="K68" s="294"/>
      <c r="L68" s="286"/>
      <c r="M68" s="295"/>
      <c r="N68" s="294"/>
      <c r="O68" s="288">
        <f>SUM(O70,O72)</f>
        <v>7802400</v>
      </c>
    </row>
    <row r="69" spans="1:15" ht="23.25" customHeight="1">
      <c r="A69" s="212"/>
      <c r="B69" s="373"/>
      <c r="C69" s="296" t="s">
        <v>155</v>
      </c>
      <c r="D69" s="297">
        <f>SUM(D70,D72)</f>
        <v>7802</v>
      </c>
      <c r="E69" s="297">
        <f>SUM(E70,E72)</f>
        <v>7802</v>
      </c>
      <c r="F69" s="214">
        <f>SUM(E69-D69)</f>
        <v>0</v>
      </c>
      <c r="G69" s="188"/>
      <c r="H69" s="188"/>
      <c r="I69" s="188"/>
      <c r="J69" s="188"/>
      <c r="K69" s="188"/>
      <c r="L69" s="189"/>
      <c r="M69" s="190"/>
      <c r="N69" s="188"/>
      <c r="O69" s="191"/>
    </row>
    <row r="70" spans="1:15" ht="23.25" customHeight="1">
      <c r="A70" s="376"/>
      <c r="B70" s="371"/>
      <c r="C70" s="369" t="s">
        <v>51</v>
      </c>
      <c r="D70" s="28">
        <v>1000</v>
      </c>
      <c r="E70" s="28">
        <v>1000</v>
      </c>
      <c r="F70" s="14">
        <f>SUM(E70-D70)</f>
        <v>0</v>
      </c>
      <c r="G70" s="33"/>
      <c r="H70" s="33"/>
      <c r="I70" s="33"/>
      <c r="J70" s="33"/>
      <c r="K70" s="33"/>
      <c r="L70" s="178"/>
      <c r="M70" s="15"/>
      <c r="N70" s="33"/>
      <c r="O70" s="34">
        <f>SUM(O71:O71)</f>
        <v>1000000</v>
      </c>
    </row>
    <row r="71" spans="1:15" ht="23.25" customHeight="1">
      <c r="A71" s="376"/>
      <c r="B71" s="371"/>
      <c r="C71" s="370"/>
      <c r="D71" s="29"/>
      <c r="E71" s="29"/>
      <c r="F71" s="106">
        <f t="shared" si="4"/>
        <v>0</v>
      </c>
      <c r="G71" s="18" t="s">
        <v>99</v>
      </c>
      <c r="H71" s="19">
        <v>1000000</v>
      </c>
      <c r="I71" s="20" t="s">
        <v>57</v>
      </c>
      <c r="J71" s="20"/>
      <c r="K71" s="20"/>
      <c r="L71" s="180">
        <v>1</v>
      </c>
      <c r="M71" s="148" t="s">
        <v>100</v>
      </c>
      <c r="N71" s="20" t="s">
        <v>56</v>
      </c>
      <c r="O71" s="32">
        <f>H71*L71</f>
        <v>1000000</v>
      </c>
    </row>
    <row r="72" spans="1:15" ht="27" customHeight="1">
      <c r="A72" s="376"/>
      <c r="B72" s="371"/>
      <c r="C72" s="99" t="s">
        <v>52</v>
      </c>
      <c r="D72" s="96">
        <v>6802</v>
      </c>
      <c r="E72" s="96">
        <v>6802</v>
      </c>
      <c r="F72" s="127">
        <f>SUM(E72-D72)</f>
        <v>0</v>
      </c>
      <c r="G72" s="46"/>
      <c r="H72" s="46"/>
      <c r="I72" s="46"/>
      <c r="J72" s="46"/>
      <c r="K72" s="46"/>
      <c r="L72" s="183"/>
      <c r="M72" s="151"/>
      <c r="N72" s="46"/>
      <c r="O72" s="100">
        <f>SUM(O73:O75)</f>
        <v>6802400</v>
      </c>
    </row>
    <row r="73" spans="1:15" ht="18" customHeight="1">
      <c r="A73" s="376"/>
      <c r="B73" s="371"/>
      <c r="C73" s="379"/>
      <c r="D73" s="97"/>
      <c r="E73" s="97"/>
      <c r="F73" s="17"/>
      <c r="G73" s="18" t="s">
        <v>101</v>
      </c>
      <c r="H73" s="19">
        <v>200200</v>
      </c>
      <c r="I73" s="26" t="s">
        <v>57</v>
      </c>
      <c r="J73" s="26"/>
      <c r="K73" s="26"/>
      <c r="L73" s="182">
        <v>12</v>
      </c>
      <c r="M73" s="149" t="s">
        <v>66</v>
      </c>
      <c r="N73" s="26" t="s">
        <v>56</v>
      </c>
      <c r="O73" s="21">
        <f>H73*L73</f>
        <v>2402400</v>
      </c>
    </row>
    <row r="74" spans="1:15" ht="18" customHeight="1">
      <c r="A74" s="376"/>
      <c r="B74" s="371"/>
      <c r="C74" s="379"/>
      <c r="D74" s="97"/>
      <c r="E74" s="97"/>
      <c r="F74" s="17"/>
      <c r="G74" s="18" t="s">
        <v>335</v>
      </c>
      <c r="H74" s="19">
        <v>200000</v>
      </c>
      <c r="I74" s="26" t="s">
        <v>57</v>
      </c>
      <c r="J74" s="26"/>
      <c r="K74" s="26"/>
      <c r="L74" s="182" t="s">
        <v>251</v>
      </c>
      <c r="M74" s="149" t="s">
        <v>58</v>
      </c>
      <c r="N74" s="26" t="s">
        <v>56</v>
      </c>
      <c r="O74" s="21">
        <f>SUM(H74*L74)</f>
        <v>2000000</v>
      </c>
    </row>
    <row r="75" spans="1:15" ht="18" customHeight="1">
      <c r="A75" s="376"/>
      <c r="B75" s="371"/>
      <c r="C75" s="379"/>
      <c r="D75" s="97"/>
      <c r="E75" s="97"/>
      <c r="F75" s="17"/>
      <c r="G75" s="18" t="s">
        <v>131</v>
      </c>
      <c r="H75" s="19">
        <v>200000</v>
      </c>
      <c r="I75" s="26" t="s">
        <v>57</v>
      </c>
      <c r="J75" s="26"/>
      <c r="K75" s="26"/>
      <c r="L75" s="182">
        <v>12</v>
      </c>
      <c r="M75" s="149" t="s">
        <v>58</v>
      </c>
      <c r="N75" s="26" t="s">
        <v>56</v>
      </c>
      <c r="O75" s="21">
        <f>H75*L75</f>
        <v>2400000</v>
      </c>
    </row>
    <row r="76" spans="1:15" ht="22.5" customHeight="1">
      <c r="A76" s="298" t="s">
        <v>53</v>
      </c>
      <c r="B76" s="277" t="s">
        <v>133</v>
      </c>
      <c r="C76" s="277" t="s">
        <v>154</v>
      </c>
      <c r="D76" s="299">
        <f>SUM(D77)</f>
        <v>241320</v>
      </c>
      <c r="E76" s="299">
        <f>SUM(E77)</f>
        <v>276675</v>
      </c>
      <c r="F76" s="214">
        <f>SUM(E76-D76)</f>
        <v>35355</v>
      </c>
      <c r="G76" s="289"/>
      <c r="H76" s="290"/>
      <c r="I76" s="290"/>
      <c r="J76" s="290"/>
      <c r="K76" s="290"/>
      <c r="L76" s="281"/>
      <c r="M76" s="282"/>
      <c r="N76" s="290"/>
      <c r="O76" s="300">
        <f>SUM(O77)</f>
        <v>276675000</v>
      </c>
    </row>
    <row r="77" spans="1:15" ht="22.5" customHeight="1">
      <c r="A77" s="372"/>
      <c r="B77" s="374"/>
      <c r="C77" s="277" t="s">
        <v>155</v>
      </c>
      <c r="D77" s="214">
        <f>SUM(D78,D84,D120,D123,D126,D132,)</f>
        <v>241320</v>
      </c>
      <c r="E77" s="301">
        <v>276675</v>
      </c>
      <c r="F77" s="214">
        <f>SUM(E77-D77)</f>
        <v>35355</v>
      </c>
      <c r="G77" s="88"/>
      <c r="H77" s="89"/>
      <c r="I77" s="89"/>
      <c r="J77" s="89"/>
      <c r="K77" s="89"/>
      <c r="L77" s="177"/>
      <c r="M77" s="146"/>
      <c r="N77" s="89"/>
      <c r="O77" s="124">
        <f>SUM(O78,O84,O120,O123,O126,O132)</f>
        <v>276675000</v>
      </c>
    </row>
    <row r="78" spans="1:15" ht="23.25" customHeight="1">
      <c r="A78" s="376"/>
      <c r="B78" s="371"/>
      <c r="C78" s="208" t="s">
        <v>113</v>
      </c>
      <c r="D78" s="17">
        <v>13600</v>
      </c>
      <c r="E78" s="17">
        <v>13600</v>
      </c>
      <c r="F78" s="17">
        <f>SUM(E78-D78)</f>
        <v>0</v>
      </c>
      <c r="G78" s="222" t="s">
        <v>128</v>
      </c>
      <c r="H78" s="223"/>
      <c r="I78" s="223"/>
      <c r="J78" s="224"/>
      <c r="K78" s="224"/>
      <c r="L78" s="225"/>
      <c r="M78" s="226"/>
      <c r="N78" s="224"/>
      <c r="O78" s="227">
        <f>SUM(O81:O83)</f>
        <v>13600000</v>
      </c>
    </row>
    <row r="79" spans="1:15" ht="23.25" customHeight="1">
      <c r="A79" s="429"/>
      <c r="B79" s="427"/>
      <c r="C79" s="208"/>
      <c r="D79" s="17"/>
      <c r="E79" s="17"/>
      <c r="F79" s="17"/>
      <c r="G79" s="222"/>
      <c r="H79" s="223"/>
      <c r="I79" s="223"/>
      <c r="J79" s="224"/>
      <c r="K79" s="224"/>
      <c r="L79" s="225"/>
      <c r="M79" s="226"/>
      <c r="N79" s="224"/>
      <c r="O79" s="227"/>
    </row>
    <row r="80" spans="1:15" ht="17.25" customHeight="1">
      <c r="A80" s="376"/>
      <c r="B80" s="371"/>
      <c r="C80" s="544" t="s">
        <v>132</v>
      </c>
      <c r="D80" s="17"/>
      <c r="E80" s="17"/>
      <c r="F80" s="17"/>
      <c r="G80" s="20"/>
      <c r="H80" s="20"/>
      <c r="I80" s="20"/>
      <c r="J80" s="48"/>
      <c r="K80" s="48"/>
      <c r="L80" s="180"/>
      <c r="M80" s="148"/>
      <c r="N80" s="20"/>
      <c r="O80" s="21"/>
    </row>
    <row r="81" spans="1:17" ht="17.25" customHeight="1">
      <c r="A81" s="376"/>
      <c r="B81" s="371"/>
      <c r="C81" s="544"/>
      <c r="D81" s="125"/>
      <c r="E81" s="125"/>
      <c r="F81" s="17"/>
      <c r="G81" s="366" t="s">
        <v>242</v>
      </c>
      <c r="H81" s="367">
        <v>3600000</v>
      </c>
      <c r="I81" s="49" t="s">
        <v>72</v>
      </c>
      <c r="J81" s="26"/>
      <c r="K81" s="26"/>
      <c r="L81" s="184" t="s">
        <v>230</v>
      </c>
      <c r="M81" s="52" t="s">
        <v>231</v>
      </c>
      <c r="N81" s="49" t="s">
        <v>74</v>
      </c>
      <c r="O81" s="365">
        <f t="shared" ref="O81:O83" si="12">H81*L81</f>
        <v>3600000</v>
      </c>
    </row>
    <row r="82" spans="1:17" ht="17.25" customHeight="1">
      <c r="A82" s="376"/>
      <c r="B82" s="371"/>
      <c r="C82" s="544"/>
      <c r="D82" s="125"/>
      <c r="E82" s="125"/>
      <c r="F82" s="17"/>
      <c r="G82" s="366" t="s">
        <v>270</v>
      </c>
      <c r="H82" s="367">
        <v>1000000</v>
      </c>
      <c r="I82" s="49" t="s">
        <v>271</v>
      </c>
      <c r="J82" s="26"/>
      <c r="K82" s="26"/>
      <c r="L82" s="184" t="s">
        <v>273</v>
      </c>
      <c r="M82" s="52" t="s">
        <v>257</v>
      </c>
      <c r="N82" s="49" t="s">
        <v>272</v>
      </c>
      <c r="O82" s="365">
        <f>SUM(H82*L82)</f>
        <v>9000000</v>
      </c>
    </row>
    <row r="83" spans="1:17" ht="17.25" customHeight="1">
      <c r="A83" s="376"/>
      <c r="B83" s="371"/>
      <c r="C83" s="544"/>
      <c r="D83" s="125"/>
      <c r="E83" s="125"/>
      <c r="F83" s="17"/>
      <c r="G83" s="366" t="s">
        <v>274</v>
      </c>
      <c r="H83" s="368">
        <v>1000000</v>
      </c>
      <c r="I83" s="26" t="s">
        <v>72</v>
      </c>
      <c r="J83" s="26"/>
      <c r="K83" s="26"/>
      <c r="L83" s="182" t="s">
        <v>275</v>
      </c>
      <c r="M83" s="149" t="s">
        <v>259</v>
      </c>
      <c r="N83" s="26" t="s">
        <v>74</v>
      </c>
      <c r="O83" s="42">
        <f t="shared" si="12"/>
        <v>1000000</v>
      </c>
    </row>
    <row r="84" spans="1:17" ht="27" customHeight="1">
      <c r="A84" s="376"/>
      <c r="B84" s="209"/>
      <c r="C84" s="537" t="s">
        <v>120</v>
      </c>
      <c r="D84" s="61">
        <v>202800</v>
      </c>
      <c r="E84" s="61">
        <v>221355</v>
      </c>
      <c r="F84" s="114">
        <f>SUM(E84-D84)</f>
        <v>18555</v>
      </c>
      <c r="G84" s="323" t="s">
        <v>163</v>
      </c>
      <c r="H84" s="219"/>
      <c r="I84" s="219"/>
      <c r="J84" s="219"/>
      <c r="K84" s="219"/>
      <c r="L84" s="220"/>
      <c r="M84" s="221"/>
      <c r="N84" s="219"/>
      <c r="O84" s="324">
        <f>SUM(O87:O119)</f>
        <v>221355000</v>
      </c>
    </row>
    <row r="85" spans="1:17" ht="21" customHeight="1">
      <c r="A85" s="429"/>
      <c r="B85" s="105"/>
      <c r="C85" s="538"/>
      <c r="D85" s="63"/>
      <c r="E85" s="63"/>
      <c r="F85" s="116"/>
      <c r="G85" s="485"/>
      <c r="H85" s="486"/>
      <c r="I85" s="486"/>
      <c r="J85" s="486"/>
      <c r="K85" s="486"/>
      <c r="L85" s="487"/>
      <c r="M85" s="488"/>
      <c r="N85" s="486"/>
      <c r="O85" s="489"/>
    </row>
    <row r="86" spans="1:17" ht="17.25" customHeight="1">
      <c r="A86" s="376"/>
      <c r="B86" s="105"/>
      <c r="C86" s="538"/>
      <c r="D86" s="258"/>
      <c r="E86" s="258"/>
      <c r="F86" s="98" t="s">
        <v>124</v>
      </c>
      <c r="G86" s="135"/>
      <c r="H86" s="141"/>
      <c r="I86" s="141"/>
      <c r="J86" s="141"/>
      <c r="K86" s="141"/>
      <c r="L86" s="174"/>
      <c r="M86" s="152"/>
      <c r="N86" s="135"/>
      <c r="O86" s="325"/>
    </row>
    <row r="87" spans="1:17" ht="17.25" customHeight="1">
      <c r="A87" s="376"/>
      <c r="B87" s="105"/>
      <c r="C87" s="538"/>
      <c r="D87" s="258"/>
      <c r="E87" s="258"/>
      <c r="F87" s="98"/>
      <c r="G87" s="392" t="s">
        <v>203</v>
      </c>
      <c r="H87" s="491">
        <v>2893500</v>
      </c>
      <c r="I87" s="393" t="s">
        <v>204</v>
      </c>
      <c r="J87" s="393"/>
      <c r="K87" s="393"/>
      <c r="L87" s="394" t="s">
        <v>310</v>
      </c>
      <c r="M87" s="395" t="s">
        <v>252</v>
      </c>
      <c r="N87" s="392" t="s">
        <v>205</v>
      </c>
      <c r="O87" s="396">
        <f>SUM(H87*L87)</f>
        <v>20254500</v>
      </c>
    </row>
    <row r="88" spans="1:17" ht="17.25" customHeight="1">
      <c r="A88" s="376"/>
      <c r="B88" s="105"/>
      <c r="C88" s="538"/>
      <c r="D88" s="136"/>
      <c r="E88" s="136"/>
      <c r="F88" s="98"/>
      <c r="G88" s="397" t="s">
        <v>188</v>
      </c>
      <c r="H88" s="398">
        <v>3004100</v>
      </c>
      <c r="I88" s="393" t="s">
        <v>143</v>
      </c>
      <c r="J88" s="392"/>
      <c r="K88" s="392"/>
      <c r="L88" s="394" t="s">
        <v>186</v>
      </c>
      <c r="M88" s="395" t="s">
        <v>144</v>
      </c>
      <c r="N88" s="393" t="s">
        <v>145</v>
      </c>
      <c r="O88" s="390">
        <f>SUM(H88*L88)</f>
        <v>12016400</v>
      </c>
    </row>
    <row r="89" spans="1:17" ht="17.25" customHeight="1">
      <c r="A89" s="376"/>
      <c r="B89" s="105"/>
      <c r="C89" s="538"/>
      <c r="D89" s="136"/>
      <c r="E89" s="136"/>
      <c r="F89" s="98"/>
      <c r="G89" s="397" t="s">
        <v>253</v>
      </c>
      <c r="H89" s="398">
        <v>2734800</v>
      </c>
      <c r="I89" s="393" t="s">
        <v>143</v>
      </c>
      <c r="J89" s="392"/>
      <c r="K89" s="392"/>
      <c r="L89" s="394" t="s">
        <v>309</v>
      </c>
      <c r="M89" s="395" t="s">
        <v>144</v>
      </c>
      <c r="N89" s="393" t="s">
        <v>145</v>
      </c>
      <c r="O89" s="390">
        <f t="shared" ref="O89:O97" si="13">SUM(L89*H89)</f>
        <v>30082800</v>
      </c>
    </row>
    <row r="90" spans="1:17" ht="17.25" customHeight="1">
      <c r="A90" s="376"/>
      <c r="B90" s="105"/>
      <c r="C90" s="538"/>
      <c r="D90" s="136"/>
      <c r="E90" s="136"/>
      <c r="F90" s="98"/>
      <c r="G90" s="397" t="s">
        <v>254</v>
      </c>
      <c r="H90" s="398">
        <v>2734800</v>
      </c>
      <c r="I90" s="393" t="s">
        <v>57</v>
      </c>
      <c r="J90" s="392"/>
      <c r="K90" s="392"/>
      <c r="L90" s="394" t="s">
        <v>249</v>
      </c>
      <c r="M90" s="395" t="s">
        <v>58</v>
      </c>
      <c r="N90" s="393" t="s">
        <v>56</v>
      </c>
      <c r="O90" s="390">
        <f t="shared" si="13"/>
        <v>5469600</v>
      </c>
      <c r="P90" s="494"/>
      <c r="Q90" s="211"/>
    </row>
    <row r="91" spans="1:17" ht="17.25" customHeight="1">
      <c r="A91" s="376"/>
      <c r="B91" s="105"/>
      <c r="C91" s="538"/>
      <c r="D91" s="136"/>
      <c r="E91" s="136"/>
      <c r="F91" s="98"/>
      <c r="G91" s="397" t="s">
        <v>254</v>
      </c>
      <c r="H91" s="398">
        <v>2828100</v>
      </c>
      <c r="I91" s="393" t="s">
        <v>57</v>
      </c>
      <c r="J91" s="392"/>
      <c r="K91" s="392"/>
      <c r="L91" s="394" t="s">
        <v>273</v>
      </c>
      <c r="M91" s="395" t="s">
        <v>58</v>
      </c>
      <c r="N91" s="393" t="s">
        <v>56</v>
      </c>
      <c r="O91" s="390">
        <f t="shared" si="13"/>
        <v>25452900</v>
      </c>
      <c r="P91" s="495"/>
    </row>
    <row r="92" spans="1:17" ht="17.25" customHeight="1">
      <c r="A92" s="376"/>
      <c r="B92" s="105"/>
      <c r="C92" s="538"/>
      <c r="D92" s="136"/>
      <c r="E92" s="136"/>
      <c r="F92" s="98"/>
      <c r="G92" s="397" t="s">
        <v>255</v>
      </c>
      <c r="H92" s="398">
        <v>2023000</v>
      </c>
      <c r="I92" s="393" t="s">
        <v>57</v>
      </c>
      <c r="J92" s="392"/>
      <c r="K92" s="392"/>
      <c r="L92" s="394" t="s">
        <v>249</v>
      </c>
      <c r="M92" s="395" t="s">
        <v>257</v>
      </c>
      <c r="N92" s="393" t="s">
        <v>56</v>
      </c>
      <c r="O92" s="390">
        <f t="shared" ref="O92" si="14">SUM(L92*H92)</f>
        <v>4046000</v>
      </c>
      <c r="P92" s="494"/>
    </row>
    <row r="93" spans="1:17" ht="17.25" customHeight="1">
      <c r="A93" s="376"/>
      <c r="B93" s="105"/>
      <c r="C93" s="538"/>
      <c r="D93" s="136"/>
      <c r="E93" s="136"/>
      <c r="F93" s="98"/>
      <c r="G93" s="399" t="s">
        <v>256</v>
      </c>
      <c r="H93" s="400">
        <v>2260000</v>
      </c>
      <c r="I93" s="401" t="s">
        <v>143</v>
      </c>
      <c r="J93" s="402"/>
      <c r="K93" s="402"/>
      <c r="L93" s="403" t="s">
        <v>273</v>
      </c>
      <c r="M93" s="404" t="s">
        <v>252</v>
      </c>
      <c r="N93" s="401" t="s">
        <v>145</v>
      </c>
      <c r="O93" s="405">
        <f>SUM(H93*L93)</f>
        <v>20340000</v>
      </c>
      <c r="P93" s="496"/>
      <c r="Q93" s="211"/>
    </row>
    <row r="94" spans="1:17" ht="17.25" customHeight="1">
      <c r="A94" s="376"/>
      <c r="B94" s="105"/>
      <c r="C94" s="538"/>
      <c r="D94" s="136"/>
      <c r="E94" s="136"/>
      <c r="F94" s="98"/>
      <c r="G94" s="406" t="s">
        <v>189</v>
      </c>
      <c r="H94" s="407">
        <v>1802460</v>
      </c>
      <c r="I94" s="408" t="s">
        <v>143</v>
      </c>
      <c r="J94" s="409"/>
      <c r="K94" s="409"/>
      <c r="L94" s="410" t="s">
        <v>158</v>
      </c>
      <c r="M94" s="411" t="s">
        <v>259</v>
      </c>
      <c r="N94" s="408" t="s">
        <v>145</v>
      </c>
      <c r="O94" s="412">
        <f t="shared" si="13"/>
        <v>1802460</v>
      </c>
    </row>
    <row r="95" spans="1:17" ht="17.25" customHeight="1">
      <c r="A95" s="376"/>
      <c r="B95" s="105"/>
      <c r="C95" s="538"/>
      <c r="D95" s="136"/>
      <c r="E95" s="136"/>
      <c r="F95" s="98"/>
      <c r="G95" s="397" t="s">
        <v>253</v>
      </c>
      <c r="H95" s="398">
        <v>1640880</v>
      </c>
      <c r="I95" s="393" t="s">
        <v>57</v>
      </c>
      <c r="J95" s="392"/>
      <c r="K95" s="392"/>
      <c r="L95" s="394" t="s">
        <v>260</v>
      </c>
      <c r="M95" s="395" t="s">
        <v>259</v>
      </c>
      <c r="N95" s="393" t="s">
        <v>56</v>
      </c>
      <c r="O95" s="390">
        <f t="shared" si="13"/>
        <v>1640880</v>
      </c>
    </row>
    <row r="96" spans="1:17" ht="17.25" customHeight="1">
      <c r="A96" s="376"/>
      <c r="B96" s="105"/>
      <c r="C96" s="538"/>
      <c r="D96" s="136"/>
      <c r="E96" s="136"/>
      <c r="F96" s="98"/>
      <c r="G96" s="397" t="s">
        <v>258</v>
      </c>
      <c r="H96" s="398">
        <v>1696860</v>
      </c>
      <c r="I96" s="393" t="s">
        <v>57</v>
      </c>
      <c r="J96" s="392"/>
      <c r="K96" s="392"/>
      <c r="L96" s="394" t="s">
        <v>260</v>
      </c>
      <c r="M96" s="395" t="s">
        <v>259</v>
      </c>
      <c r="N96" s="393" t="s">
        <v>56</v>
      </c>
      <c r="O96" s="390">
        <f t="shared" si="13"/>
        <v>1696860</v>
      </c>
    </row>
    <row r="97" spans="1:19" ht="17.25" customHeight="1">
      <c r="A97" s="376"/>
      <c r="B97" s="105"/>
      <c r="C97" s="538"/>
      <c r="D97" s="136"/>
      <c r="E97" s="136"/>
      <c r="F97" s="98"/>
      <c r="G97" s="397" t="s">
        <v>256</v>
      </c>
      <c r="H97" s="398">
        <v>1356000</v>
      </c>
      <c r="I97" s="393" t="s">
        <v>57</v>
      </c>
      <c r="J97" s="392"/>
      <c r="K97" s="392"/>
      <c r="L97" s="394" t="s">
        <v>260</v>
      </c>
      <c r="M97" s="395" t="s">
        <v>259</v>
      </c>
      <c r="N97" s="393" t="s">
        <v>56</v>
      </c>
      <c r="O97" s="390">
        <f t="shared" si="13"/>
        <v>1356000</v>
      </c>
      <c r="P97" s="318"/>
      <c r="Q97" s="211"/>
    </row>
    <row r="98" spans="1:19" ht="17.25" customHeight="1">
      <c r="A98" s="376"/>
      <c r="B98" s="105"/>
      <c r="C98" s="538"/>
      <c r="D98" s="136"/>
      <c r="E98" s="136"/>
      <c r="F98" s="98"/>
      <c r="G98" s="413" t="s">
        <v>194</v>
      </c>
      <c r="H98" s="414">
        <v>124158400</v>
      </c>
      <c r="I98" s="415" t="s">
        <v>57</v>
      </c>
      <c r="J98" s="416"/>
      <c r="K98" s="416"/>
      <c r="L98" s="417" t="s">
        <v>308</v>
      </c>
      <c r="M98" s="418" t="s">
        <v>187</v>
      </c>
      <c r="N98" s="415" t="s">
        <v>73</v>
      </c>
      <c r="O98" s="419">
        <v>11287120</v>
      </c>
      <c r="P98" s="211"/>
    </row>
    <row r="99" spans="1:19" ht="17.25" customHeight="1">
      <c r="A99" s="376"/>
      <c r="B99" s="105"/>
      <c r="C99" s="538"/>
      <c r="D99" s="136"/>
      <c r="E99" s="136"/>
      <c r="F99" s="98"/>
      <c r="G99" s="397" t="s">
        <v>146</v>
      </c>
      <c r="H99" s="398">
        <v>135445520</v>
      </c>
      <c r="I99" s="393" t="s">
        <v>143</v>
      </c>
      <c r="J99" s="392"/>
      <c r="K99" s="392"/>
      <c r="L99" s="394" t="s">
        <v>287</v>
      </c>
      <c r="M99" s="395" t="s">
        <v>261</v>
      </c>
      <c r="N99" s="393" t="s">
        <v>145</v>
      </c>
      <c r="O99" s="390">
        <v>4517100</v>
      </c>
    </row>
    <row r="100" spans="1:19" ht="17.25" customHeight="1">
      <c r="A100" s="376"/>
      <c r="B100" s="105"/>
      <c r="C100" s="538"/>
      <c r="D100" s="136"/>
      <c r="E100" s="136"/>
      <c r="F100" s="98"/>
      <c r="G100" s="397" t="s">
        <v>147</v>
      </c>
      <c r="H100" s="398">
        <v>4517100</v>
      </c>
      <c r="I100" s="393" t="s">
        <v>143</v>
      </c>
      <c r="J100" s="392"/>
      <c r="K100" s="392"/>
      <c r="L100" s="394" t="s">
        <v>288</v>
      </c>
      <c r="M100" s="395" t="s">
        <v>261</v>
      </c>
      <c r="N100" s="393" t="s">
        <v>145</v>
      </c>
      <c r="O100" s="390">
        <v>463000</v>
      </c>
    </row>
    <row r="101" spans="1:19" ht="17.25" customHeight="1">
      <c r="A101" s="376"/>
      <c r="B101" s="105"/>
      <c r="C101" s="538"/>
      <c r="D101" s="136"/>
      <c r="E101" s="136"/>
      <c r="F101" s="98"/>
      <c r="G101" s="397" t="s">
        <v>148</v>
      </c>
      <c r="H101" s="398">
        <v>135445520</v>
      </c>
      <c r="I101" s="393" t="s">
        <v>143</v>
      </c>
      <c r="J101" s="392"/>
      <c r="K101" s="392"/>
      <c r="L101" s="394" t="s">
        <v>262</v>
      </c>
      <c r="M101" s="395" t="s">
        <v>261</v>
      </c>
      <c r="N101" s="393" t="s">
        <v>145</v>
      </c>
      <c r="O101" s="390">
        <v>6095040</v>
      </c>
    </row>
    <row r="102" spans="1:19" ht="17.25" customHeight="1">
      <c r="A102" s="376"/>
      <c r="B102" s="105"/>
      <c r="C102" s="538"/>
      <c r="D102" s="136"/>
      <c r="E102" s="136"/>
      <c r="F102" s="98"/>
      <c r="G102" s="397" t="s">
        <v>149</v>
      </c>
      <c r="H102" s="398">
        <v>135445520</v>
      </c>
      <c r="I102" s="393" t="s">
        <v>143</v>
      </c>
      <c r="J102" s="392"/>
      <c r="K102" s="392"/>
      <c r="L102" s="394" t="s">
        <v>289</v>
      </c>
      <c r="M102" s="395" t="s">
        <v>261</v>
      </c>
      <c r="N102" s="393" t="s">
        <v>145</v>
      </c>
      <c r="O102" s="390">
        <v>1083560</v>
      </c>
    </row>
    <row r="103" spans="1:19" ht="17.25" customHeight="1">
      <c r="A103" s="376"/>
      <c r="B103" s="105"/>
      <c r="C103" s="538"/>
      <c r="D103" s="136"/>
      <c r="E103" s="136"/>
      <c r="F103" s="98"/>
      <c r="G103" s="399" t="s">
        <v>150</v>
      </c>
      <c r="H103" s="400">
        <v>135445520</v>
      </c>
      <c r="I103" s="401" t="s">
        <v>143</v>
      </c>
      <c r="J103" s="402"/>
      <c r="K103" s="402"/>
      <c r="L103" s="394" t="s">
        <v>290</v>
      </c>
      <c r="M103" s="395" t="s">
        <v>261</v>
      </c>
      <c r="N103" s="401" t="s">
        <v>145</v>
      </c>
      <c r="O103" s="405">
        <v>1070020</v>
      </c>
      <c r="P103" s="318"/>
      <c r="Q103" s="318"/>
    </row>
    <row r="104" spans="1:19" ht="17.25" customHeight="1">
      <c r="A104" s="376"/>
      <c r="B104" s="105"/>
      <c r="C104" s="538"/>
      <c r="D104" s="136"/>
      <c r="E104" s="136"/>
      <c r="F104" s="98"/>
      <c r="G104" s="420" t="s">
        <v>311</v>
      </c>
      <c r="H104" s="407">
        <v>300000</v>
      </c>
      <c r="I104" s="408" t="s">
        <v>86</v>
      </c>
      <c r="J104" s="409"/>
      <c r="K104" s="409"/>
      <c r="L104" s="410" t="s">
        <v>195</v>
      </c>
      <c r="M104" s="411" t="s">
        <v>265</v>
      </c>
      <c r="N104" s="408" t="s">
        <v>88</v>
      </c>
      <c r="O104" s="412">
        <f>SUM(H104*L104)</f>
        <v>6000000</v>
      </c>
    </row>
    <row r="105" spans="1:19" ht="17.25" customHeight="1">
      <c r="A105" s="376"/>
      <c r="B105" s="105"/>
      <c r="C105" s="538"/>
      <c r="D105" s="136"/>
      <c r="E105" s="136"/>
      <c r="F105" s="98"/>
      <c r="G105" s="421" t="s">
        <v>334</v>
      </c>
      <c r="H105" s="398">
        <v>80000</v>
      </c>
      <c r="I105" s="393" t="s">
        <v>129</v>
      </c>
      <c r="J105" s="392"/>
      <c r="K105" s="392"/>
      <c r="L105" s="394" t="s">
        <v>266</v>
      </c>
      <c r="M105" s="395" t="s">
        <v>265</v>
      </c>
      <c r="N105" s="393" t="s">
        <v>130</v>
      </c>
      <c r="O105" s="390">
        <f>SUM(H105*L105)</f>
        <v>1760000</v>
      </c>
      <c r="S105" s="1"/>
    </row>
    <row r="106" spans="1:19" ht="17.25" customHeight="1">
      <c r="A106" s="376"/>
      <c r="B106" s="105"/>
      <c r="C106" s="538"/>
      <c r="D106" s="136"/>
      <c r="E106" s="136"/>
      <c r="F106" s="98"/>
      <c r="G106" s="421" t="s">
        <v>312</v>
      </c>
      <c r="H106" s="398">
        <v>400000</v>
      </c>
      <c r="I106" s="393" t="s">
        <v>57</v>
      </c>
      <c r="J106" s="392"/>
      <c r="K106" s="392"/>
      <c r="L106" s="394" t="s">
        <v>313</v>
      </c>
      <c r="M106" s="395" t="s">
        <v>265</v>
      </c>
      <c r="N106" s="393" t="s">
        <v>56</v>
      </c>
      <c r="O106" s="390">
        <f t="shared" ref="O106:O113" si="15">SUM(H106*L106)</f>
        <v>9600000</v>
      </c>
      <c r="S106" s="1"/>
    </row>
    <row r="107" spans="1:19" ht="17.25" customHeight="1">
      <c r="A107" s="376"/>
      <c r="B107" s="105"/>
      <c r="C107" s="538"/>
      <c r="D107" s="136"/>
      <c r="E107" s="136"/>
      <c r="F107" s="98"/>
      <c r="G107" s="421" t="s">
        <v>314</v>
      </c>
      <c r="H107" s="398">
        <v>232500</v>
      </c>
      <c r="I107" s="393" t="s">
        <v>57</v>
      </c>
      <c r="J107" s="392"/>
      <c r="K107" s="392"/>
      <c r="L107" s="394" t="s">
        <v>185</v>
      </c>
      <c r="M107" s="395" t="s">
        <v>151</v>
      </c>
      <c r="N107" s="393" t="s">
        <v>56</v>
      </c>
      <c r="O107" s="390">
        <f t="shared" si="15"/>
        <v>2325000</v>
      </c>
      <c r="P107" s="211"/>
      <c r="S107" s="1"/>
    </row>
    <row r="108" spans="1:19" ht="17.25" customHeight="1">
      <c r="A108" s="376"/>
      <c r="B108" s="105"/>
      <c r="C108" s="538"/>
      <c r="D108" s="136"/>
      <c r="E108" s="136"/>
      <c r="F108" s="98"/>
      <c r="G108" s="421" t="s">
        <v>315</v>
      </c>
      <c r="H108" s="398">
        <v>400000</v>
      </c>
      <c r="I108" s="393" t="s">
        <v>143</v>
      </c>
      <c r="J108" s="392"/>
      <c r="K108" s="392"/>
      <c r="L108" s="394" t="s">
        <v>185</v>
      </c>
      <c r="M108" s="395" t="s">
        <v>59</v>
      </c>
      <c r="N108" s="393" t="s">
        <v>56</v>
      </c>
      <c r="O108" s="390">
        <f t="shared" si="15"/>
        <v>4000000</v>
      </c>
      <c r="S108" s="1"/>
    </row>
    <row r="109" spans="1:19" ht="17.25" customHeight="1">
      <c r="A109" s="376"/>
      <c r="B109" s="105"/>
      <c r="C109" s="538"/>
      <c r="D109" s="136"/>
      <c r="E109" s="136"/>
      <c r="F109" s="98"/>
      <c r="G109" s="421" t="s">
        <v>316</v>
      </c>
      <c r="H109" s="398">
        <v>385000</v>
      </c>
      <c r="I109" s="393" t="s">
        <v>121</v>
      </c>
      <c r="J109" s="392"/>
      <c r="K109" s="392"/>
      <c r="L109" s="394" t="s">
        <v>267</v>
      </c>
      <c r="M109" s="395" t="s">
        <v>317</v>
      </c>
      <c r="N109" s="393" t="s">
        <v>122</v>
      </c>
      <c r="O109" s="390">
        <f t="shared" si="15"/>
        <v>15785000</v>
      </c>
      <c r="S109" s="1"/>
    </row>
    <row r="110" spans="1:19" ht="17.25" customHeight="1">
      <c r="A110" s="492"/>
      <c r="B110" s="105"/>
      <c r="C110" s="538"/>
      <c r="D110" s="136"/>
      <c r="E110" s="136"/>
      <c r="F110" s="98"/>
      <c r="G110" s="421" t="s">
        <v>329</v>
      </c>
      <c r="H110" s="398">
        <v>385000</v>
      </c>
      <c r="I110" s="393" t="s">
        <v>57</v>
      </c>
      <c r="J110" s="392"/>
      <c r="K110" s="392"/>
      <c r="L110" s="394" t="s">
        <v>330</v>
      </c>
      <c r="M110" s="395" t="s">
        <v>59</v>
      </c>
      <c r="N110" s="393" t="s">
        <v>56</v>
      </c>
      <c r="O110" s="390">
        <f t="shared" ref="O110" si="16">SUM(H110*L110)</f>
        <v>16555000</v>
      </c>
    </row>
    <row r="111" spans="1:19" ht="17.25" customHeight="1">
      <c r="A111" s="376"/>
      <c r="B111" s="105"/>
      <c r="C111" s="538"/>
      <c r="D111" s="136"/>
      <c r="E111" s="136"/>
      <c r="F111" s="98"/>
      <c r="G111" s="421" t="s">
        <v>318</v>
      </c>
      <c r="H111" s="398">
        <v>1950000</v>
      </c>
      <c r="I111" s="393" t="s">
        <v>86</v>
      </c>
      <c r="J111" s="392"/>
      <c r="K111" s="392"/>
      <c r="L111" s="394" t="s">
        <v>158</v>
      </c>
      <c r="M111" s="395" t="s">
        <v>60</v>
      </c>
      <c r="N111" s="393" t="s">
        <v>88</v>
      </c>
      <c r="O111" s="390">
        <f t="shared" si="15"/>
        <v>1950000</v>
      </c>
    </row>
    <row r="112" spans="1:19" ht="17.25" customHeight="1">
      <c r="A112" s="376"/>
      <c r="B112" s="105"/>
      <c r="C112" s="538"/>
      <c r="D112" s="136"/>
      <c r="E112" s="136"/>
      <c r="F112" s="98"/>
      <c r="G112" s="422" t="s">
        <v>319</v>
      </c>
      <c r="H112" s="423">
        <v>4000000</v>
      </c>
      <c r="I112" s="392" t="s">
        <v>143</v>
      </c>
      <c r="J112" s="392"/>
      <c r="K112" s="392"/>
      <c r="L112" s="424" t="s">
        <v>269</v>
      </c>
      <c r="M112" s="395" t="s">
        <v>317</v>
      </c>
      <c r="N112" s="393" t="s">
        <v>56</v>
      </c>
      <c r="O112" s="390">
        <f t="shared" si="15"/>
        <v>4000000</v>
      </c>
    </row>
    <row r="113" spans="1:19" ht="17.25" customHeight="1">
      <c r="A113" s="376"/>
      <c r="B113" s="105"/>
      <c r="C113" s="538"/>
      <c r="D113" s="136"/>
      <c r="E113" s="136"/>
      <c r="F113" s="98"/>
      <c r="G113" s="421" t="s">
        <v>320</v>
      </c>
      <c r="H113" s="398">
        <v>800000</v>
      </c>
      <c r="I113" s="393" t="s">
        <v>57</v>
      </c>
      <c r="J113" s="392"/>
      <c r="K113" s="392"/>
      <c r="L113" s="394" t="s">
        <v>158</v>
      </c>
      <c r="M113" s="395" t="s">
        <v>321</v>
      </c>
      <c r="N113" s="393" t="s">
        <v>56</v>
      </c>
      <c r="O113" s="390">
        <f t="shared" si="15"/>
        <v>800000</v>
      </c>
      <c r="P113" s="211"/>
    </row>
    <row r="114" spans="1:19" ht="17.25" customHeight="1">
      <c r="A114" s="490"/>
      <c r="B114" s="105"/>
      <c r="C114" s="538"/>
      <c r="D114" s="136"/>
      <c r="E114" s="136"/>
      <c r="F114" s="98"/>
      <c r="G114" s="421" t="s">
        <v>322</v>
      </c>
      <c r="H114" s="398">
        <v>250000</v>
      </c>
      <c r="I114" s="393" t="s">
        <v>57</v>
      </c>
      <c r="J114" s="392"/>
      <c r="K114" s="392"/>
      <c r="L114" s="394" t="s">
        <v>186</v>
      </c>
      <c r="M114" s="395" t="s">
        <v>331</v>
      </c>
      <c r="N114" s="393" t="s">
        <v>56</v>
      </c>
      <c r="O114" s="390">
        <f t="shared" ref="O114:O117" si="17">SUM(H114*L114)</f>
        <v>1000000</v>
      </c>
      <c r="P114" s="211"/>
    </row>
    <row r="115" spans="1:19" ht="17.25" customHeight="1">
      <c r="A115" s="490"/>
      <c r="B115" s="105"/>
      <c r="C115" s="538"/>
      <c r="D115" s="136"/>
      <c r="E115" s="136"/>
      <c r="F115" s="98"/>
      <c r="G115" s="421" t="s">
        <v>323</v>
      </c>
      <c r="H115" s="398">
        <v>620000</v>
      </c>
      <c r="I115" s="393" t="s">
        <v>57</v>
      </c>
      <c r="J115" s="392"/>
      <c r="K115" s="392"/>
      <c r="L115" s="394" t="s">
        <v>183</v>
      </c>
      <c r="M115" s="395" t="s">
        <v>317</v>
      </c>
      <c r="N115" s="393" t="s">
        <v>56</v>
      </c>
      <c r="O115" s="390">
        <f t="shared" si="17"/>
        <v>3720000</v>
      </c>
      <c r="P115" s="211"/>
    </row>
    <row r="116" spans="1:19" ht="17.25" customHeight="1">
      <c r="A116" s="490"/>
      <c r="B116" s="105"/>
      <c r="C116" s="538"/>
      <c r="D116" s="136"/>
      <c r="E116" s="136"/>
      <c r="F116" s="98"/>
      <c r="G116" s="421" t="s">
        <v>324</v>
      </c>
      <c r="H116" s="398">
        <v>1000000</v>
      </c>
      <c r="I116" s="393" t="s">
        <v>57</v>
      </c>
      <c r="J116" s="392"/>
      <c r="K116" s="392"/>
      <c r="L116" s="394" t="s">
        <v>158</v>
      </c>
      <c r="M116" s="395" t="s">
        <v>321</v>
      </c>
      <c r="N116" s="393" t="s">
        <v>56</v>
      </c>
      <c r="O116" s="390">
        <f t="shared" si="17"/>
        <v>1000000</v>
      </c>
      <c r="P116" s="211"/>
    </row>
    <row r="117" spans="1:19" ht="17.25" customHeight="1">
      <c r="A117" s="430"/>
      <c r="B117" s="105"/>
      <c r="C117" s="538"/>
      <c r="D117" s="136"/>
      <c r="E117" s="136"/>
      <c r="F117" s="98"/>
      <c r="G117" s="421" t="s">
        <v>325</v>
      </c>
      <c r="H117" s="398">
        <v>370000</v>
      </c>
      <c r="I117" s="393" t="s">
        <v>57</v>
      </c>
      <c r="J117" s="392"/>
      <c r="K117" s="392"/>
      <c r="L117" s="394" t="s">
        <v>268</v>
      </c>
      <c r="M117" s="395" t="s">
        <v>317</v>
      </c>
      <c r="N117" s="393" t="s">
        <v>56</v>
      </c>
      <c r="O117" s="390">
        <f t="shared" si="17"/>
        <v>1110000</v>
      </c>
      <c r="P117" s="211"/>
    </row>
    <row r="118" spans="1:19" ht="17.25" customHeight="1">
      <c r="A118" s="490"/>
      <c r="B118" s="105"/>
      <c r="C118" s="538"/>
      <c r="D118" s="136"/>
      <c r="E118" s="136"/>
      <c r="F118" s="98"/>
      <c r="G118" s="421" t="s">
        <v>326</v>
      </c>
      <c r="H118" s="398">
        <v>750000</v>
      </c>
      <c r="I118" s="393" t="s">
        <v>57</v>
      </c>
      <c r="J118" s="392"/>
      <c r="K118" s="392"/>
      <c r="L118" s="394" t="s">
        <v>327</v>
      </c>
      <c r="M118" s="395" t="s">
        <v>328</v>
      </c>
      <c r="N118" s="393" t="s">
        <v>56</v>
      </c>
      <c r="O118" s="390">
        <f t="shared" ref="O118" si="18">SUM(H118*L118)</f>
        <v>2250000</v>
      </c>
      <c r="P118" s="211"/>
    </row>
    <row r="119" spans="1:19" ht="17.25" customHeight="1">
      <c r="A119" s="376"/>
      <c r="B119" s="105"/>
      <c r="C119" s="538"/>
      <c r="D119" s="136"/>
      <c r="E119" s="136"/>
      <c r="F119" s="98"/>
      <c r="G119" s="425" t="s">
        <v>184</v>
      </c>
      <c r="H119" s="400">
        <v>825760</v>
      </c>
      <c r="I119" s="401" t="s">
        <v>57</v>
      </c>
      <c r="J119" s="402"/>
      <c r="K119" s="402"/>
      <c r="L119" s="403" t="s">
        <v>332</v>
      </c>
      <c r="M119" s="404" t="s">
        <v>333</v>
      </c>
      <c r="N119" s="401" t="s">
        <v>56</v>
      </c>
      <c r="O119" s="405">
        <v>825760</v>
      </c>
      <c r="P119" s="211"/>
      <c r="Q119" s="318"/>
      <c r="R119" s="211"/>
      <c r="S119" s="211"/>
    </row>
    <row r="120" spans="1:19" ht="17.25" customHeight="1">
      <c r="A120" s="376"/>
      <c r="B120" s="105"/>
      <c r="C120" s="378" t="s">
        <v>246</v>
      </c>
      <c r="D120" s="327">
        <v>10800</v>
      </c>
      <c r="E120" s="327">
        <v>15600</v>
      </c>
      <c r="F120" s="328">
        <f>SUM(E120-D120)</f>
        <v>4800</v>
      </c>
      <c r="G120" s="323" t="s">
        <v>245</v>
      </c>
      <c r="H120" s="140"/>
      <c r="I120" s="141"/>
      <c r="J120" s="135"/>
      <c r="K120" s="135"/>
      <c r="L120" s="174"/>
      <c r="M120" s="152"/>
      <c r="N120" s="141"/>
      <c r="O120" s="356">
        <f>SUM(O122)</f>
        <v>15600000</v>
      </c>
      <c r="P120" s="211"/>
      <c r="Q120" s="318"/>
    </row>
    <row r="121" spans="1:19" ht="17.25" customHeight="1">
      <c r="A121" s="376"/>
      <c r="B121" s="105"/>
      <c r="C121" s="379"/>
      <c r="D121" s="326"/>
      <c r="E121" s="326"/>
      <c r="F121" s="98"/>
      <c r="G121" s="139"/>
      <c r="H121" s="140"/>
      <c r="I121" s="141"/>
      <c r="J121" s="135"/>
      <c r="K121" s="135"/>
      <c r="L121" s="174"/>
      <c r="M121" s="152"/>
      <c r="N121" s="141"/>
      <c r="O121" s="142"/>
      <c r="P121" s="211"/>
      <c r="Q121" s="318"/>
    </row>
    <row r="122" spans="1:19" ht="31.5" customHeight="1">
      <c r="A122" s="376"/>
      <c r="B122" s="105"/>
      <c r="C122" s="343"/>
      <c r="D122" s="329"/>
      <c r="E122" s="329"/>
      <c r="F122" s="143"/>
      <c r="G122" s="397" t="s">
        <v>248</v>
      </c>
      <c r="H122" s="398">
        <v>1300000</v>
      </c>
      <c r="I122" s="393" t="s">
        <v>243</v>
      </c>
      <c r="J122" s="392"/>
      <c r="K122" s="392"/>
      <c r="L122" s="394" t="s">
        <v>179</v>
      </c>
      <c r="M122" s="395" t="s">
        <v>252</v>
      </c>
      <c r="N122" s="393" t="s">
        <v>244</v>
      </c>
      <c r="O122" s="390">
        <f>SUM(H122*L122)</f>
        <v>15600000</v>
      </c>
      <c r="P122" s="211"/>
      <c r="Q122" s="318"/>
    </row>
    <row r="123" spans="1:19" ht="17.25" customHeight="1">
      <c r="A123" s="376"/>
      <c r="B123" s="105"/>
      <c r="C123" s="378" t="s">
        <v>234</v>
      </c>
      <c r="D123" s="327">
        <v>8000</v>
      </c>
      <c r="E123" s="327">
        <v>20000</v>
      </c>
      <c r="F123" s="114">
        <f>SUM(E123-D123)</f>
        <v>12000</v>
      </c>
      <c r="G123" s="323" t="s">
        <v>236</v>
      </c>
      <c r="H123" s="219"/>
      <c r="I123" s="219"/>
      <c r="J123" s="219"/>
      <c r="K123" s="219"/>
      <c r="L123" s="220"/>
      <c r="M123" s="221"/>
      <c r="N123" s="219"/>
      <c r="O123" s="324">
        <f>SUM(O125)</f>
        <v>20000000</v>
      </c>
      <c r="P123" s="211"/>
      <c r="Q123" s="318"/>
    </row>
    <row r="124" spans="1:19" ht="17.25" customHeight="1">
      <c r="A124" s="376"/>
      <c r="B124" s="105"/>
      <c r="C124" s="379"/>
      <c r="D124" s="326"/>
      <c r="E124" s="326"/>
      <c r="F124" s="98"/>
      <c r="G124" s="139"/>
      <c r="H124" s="140"/>
      <c r="I124" s="141"/>
      <c r="J124" s="135"/>
      <c r="K124" s="135"/>
      <c r="L124" s="174"/>
      <c r="M124" s="152"/>
      <c r="N124" s="141"/>
      <c r="O124" s="142"/>
      <c r="P124" s="211"/>
      <c r="Q124" s="318"/>
    </row>
    <row r="125" spans="1:19" ht="27" customHeight="1">
      <c r="A125" s="376"/>
      <c r="B125" s="105"/>
      <c r="C125" s="343"/>
      <c r="D125" s="329"/>
      <c r="E125" s="329"/>
      <c r="F125" s="143"/>
      <c r="G125" s="397" t="s">
        <v>307</v>
      </c>
      <c r="H125" s="398">
        <v>20000000</v>
      </c>
      <c r="I125" s="393" t="s">
        <v>232</v>
      </c>
      <c r="J125" s="392"/>
      <c r="K125" s="392"/>
      <c r="L125" s="394" t="s">
        <v>235</v>
      </c>
      <c r="M125" s="395" t="s">
        <v>279</v>
      </c>
      <c r="N125" s="393" t="s">
        <v>233</v>
      </c>
      <c r="O125" s="390">
        <f>SUM(H125*L125)</f>
        <v>20000000</v>
      </c>
      <c r="P125" s="211"/>
      <c r="Q125" s="318"/>
    </row>
    <row r="126" spans="1:19" ht="17.25" customHeight="1">
      <c r="A126" s="376"/>
      <c r="B126" s="105"/>
      <c r="C126" s="539" t="s">
        <v>102</v>
      </c>
      <c r="D126" s="234">
        <v>4720</v>
      </c>
      <c r="E126" s="234">
        <v>4720</v>
      </c>
      <c r="F126" s="114">
        <f>SUM(E126-D126)</f>
        <v>0</v>
      </c>
      <c r="G126" s="323" t="s">
        <v>103</v>
      </c>
      <c r="H126" s="330"/>
      <c r="I126" s="331"/>
      <c r="J126" s="219"/>
      <c r="K126" s="219"/>
      <c r="L126" s="332"/>
      <c r="M126" s="333"/>
      <c r="N126" s="331"/>
      <c r="O126" s="334">
        <f>SUM(O128:O131)</f>
        <v>4720000</v>
      </c>
    </row>
    <row r="127" spans="1:19" ht="17.25" customHeight="1">
      <c r="A127" s="376"/>
      <c r="B127" s="105"/>
      <c r="C127" s="540"/>
      <c r="D127" s="235"/>
      <c r="E127" s="235"/>
      <c r="F127" s="103"/>
      <c r="G127" s="139"/>
      <c r="H127" s="140"/>
      <c r="I127" s="141"/>
      <c r="J127" s="135"/>
      <c r="K127" s="135"/>
      <c r="L127" s="174"/>
      <c r="M127" s="152"/>
      <c r="N127" s="141"/>
      <c r="O127" s="142"/>
    </row>
    <row r="128" spans="1:19" ht="17.25" customHeight="1">
      <c r="A128" s="376"/>
      <c r="B128" s="105"/>
      <c r="C128" s="540"/>
      <c r="D128" s="235"/>
      <c r="E128" s="235"/>
      <c r="F128" s="103"/>
      <c r="G128" s="139" t="s">
        <v>263</v>
      </c>
      <c r="H128" s="140">
        <v>600000</v>
      </c>
      <c r="I128" s="141" t="s">
        <v>129</v>
      </c>
      <c r="J128" s="135"/>
      <c r="K128" s="135"/>
      <c r="L128" s="174" t="s">
        <v>264</v>
      </c>
      <c r="M128" s="152" t="s">
        <v>265</v>
      </c>
      <c r="N128" s="141" t="s">
        <v>130</v>
      </c>
      <c r="O128" s="142">
        <f>SUM(H128*L128)</f>
        <v>1200000</v>
      </c>
    </row>
    <row r="129" spans="1:15" ht="17.25" customHeight="1">
      <c r="A129" s="376"/>
      <c r="B129" s="105"/>
      <c r="C129" s="540"/>
      <c r="D129" s="236"/>
      <c r="E129" s="236"/>
      <c r="F129" s="17"/>
      <c r="G129" s="139" t="s">
        <v>119</v>
      </c>
      <c r="H129" s="140">
        <v>1200000</v>
      </c>
      <c r="I129" s="141" t="s">
        <v>86</v>
      </c>
      <c r="J129" s="135"/>
      <c r="K129" s="135"/>
      <c r="L129" s="174">
        <v>1</v>
      </c>
      <c r="M129" s="152" t="s">
        <v>100</v>
      </c>
      <c r="N129" s="152" t="s">
        <v>88</v>
      </c>
      <c r="O129" s="142">
        <f>H129*L129</f>
        <v>1200000</v>
      </c>
    </row>
    <row r="130" spans="1:15" ht="17.25" customHeight="1">
      <c r="A130" s="376"/>
      <c r="B130" s="105"/>
      <c r="C130" s="540"/>
      <c r="D130" s="236"/>
      <c r="E130" s="236"/>
      <c r="F130" s="17"/>
      <c r="G130" s="139" t="s">
        <v>125</v>
      </c>
      <c r="H130" s="140">
        <v>110000</v>
      </c>
      <c r="I130" s="141" t="s">
        <v>57</v>
      </c>
      <c r="J130" s="135"/>
      <c r="K130" s="135"/>
      <c r="L130" s="174">
        <v>12</v>
      </c>
      <c r="M130" s="152" t="s">
        <v>126</v>
      </c>
      <c r="N130" s="152" t="s">
        <v>56</v>
      </c>
      <c r="O130" s="142">
        <f t="shared" ref="O130" si="19">H130*L130</f>
        <v>1320000</v>
      </c>
    </row>
    <row r="131" spans="1:15" ht="17.25" customHeight="1">
      <c r="A131" s="376"/>
      <c r="B131" s="105"/>
      <c r="C131" s="540"/>
      <c r="D131" s="236"/>
      <c r="E131" s="236"/>
      <c r="F131" s="17"/>
      <c r="G131" s="139" t="s">
        <v>190</v>
      </c>
      <c r="H131" s="140">
        <v>250000</v>
      </c>
      <c r="I131" s="141" t="s">
        <v>129</v>
      </c>
      <c r="J131" s="135"/>
      <c r="K131" s="135"/>
      <c r="L131" s="174" t="s">
        <v>191</v>
      </c>
      <c r="M131" s="152" t="s">
        <v>187</v>
      </c>
      <c r="N131" s="152" t="s">
        <v>130</v>
      </c>
      <c r="O131" s="142">
        <f>SUM(H131*L131)</f>
        <v>1000000</v>
      </c>
    </row>
    <row r="132" spans="1:15" ht="17.25" customHeight="1">
      <c r="A132" s="376"/>
      <c r="B132" s="105"/>
      <c r="C132" s="537" t="s">
        <v>105</v>
      </c>
      <c r="D132" s="14">
        <v>1400</v>
      </c>
      <c r="E132" s="246">
        <v>1400</v>
      </c>
      <c r="F132" s="14">
        <f>SUM(E132-D132)</f>
        <v>0</v>
      </c>
      <c r="G132" s="335" t="s">
        <v>106</v>
      </c>
      <c r="H132" s="336"/>
      <c r="I132" s="337"/>
      <c r="J132" s="338"/>
      <c r="K132" s="338"/>
      <c r="L132" s="339"/>
      <c r="M132" s="340"/>
      <c r="N132" s="337"/>
      <c r="O132" s="341">
        <f>SUM(O134:O135)</f>
        <v>1400000</v>
      </c>
    </row>
    <row r="133" spans="1:15" ht="17.25" customHeight="1">
      <c r="A133" s="429"/>
      <c r="B133" s="105"/>
      <c r="C133" s="538"/>
      <c r="D133" s="17"/>
      <c r="E133" s="107"/>
      <c r="F133" s="17"/>
      <c r="G133" s="222"/>
      <c r="H133" s="480"/>
      <c r="I133" s="481"/>
      <c r="J133" s="224"/>
      <c r="K133" s="224"/>
      <c r="L133" s="482"/>
      <c r="M133" s="483"/>
      <c r="N133" s="481"/>
      <c r="O133" s="484"/>
    </row>
    <row r="134" spans="1:15" ht="17.25" customHeight="1">
      <c r="A134" s="376"/>
      <c r="B134" s="105"/>
      <c r="C134" s="538"/>
      <c r="D134" s="125"/>
      <c r="E134" s="137"/>
      <c r="F134" s="17"/>
      <c r="G134" s="47" t="s">
        <v>107</v>
      </c>
      <c r="H134" s="50">
        <v>600000</v>
      </c>
      <c r="I134" s="50" t="s">
        <v>92</v>
      </c>
      <c r="J134" s="104"/>
      <c r="K134" s="104"/>
      <c r="L134" s="186">
        <v>1</v>
      </c>
      <c r="M134" s="153" t="s">
        <v>104</v>
      </c>
      <c r="N134" s="53" t="s">
        <v>93</v>
      </c>
      <c r="O134" s="51">
        <f>SUM(H134*L134)</f>
        <v>600000</v>
      </c>
    </row>
    <row r="135" spans="1:15" ht="17.25" customHeight="1">
      <c r="A135" s="377"/>
      <c r="B135" s="210"/>
      <c r="C135" s="556"/>
      <c r="D135" s="138"/>
      <c r="E135" s="247"/>
      <c r="F135" s="22"/>
      <c r="G135" s="248" t="s">
        <v>192</v>
      </c>
      <c r="H135" s="249">
        <v>800000</v>
      </c>
      <c r="I135" s="250" t="s">
        <v>86</v>
      </c>
      <c r="J135" s="251"/>
      <c r="K135" s="251"/>
      <c r="L135" s="252">
        <v>1</v>
      </c>
      <c r="M135" s="253" t="s">
        <v>87</v>
      </c>
      <c r="N135" s="250" t="s">
        <v>88</v>
      </c>
      <c r="O135" s="255">
        <f>H135*L135</f>
        <v>800000</v>
      </c>
    </row>
    <row r="136" spans="1:15" ht="27.75" customHeight="1">
      <c r="A136" s="531" t="s">
        <v>291</v>
      </c>
      <c r="B136" s="515" t="s">
        <v>292</v>
      </c>
      <c r="C136" s="516"/>
      <c r="D136" s="451">
        <v>0</v>
      </c>
      <c r="E136" s="452">
        <v>5000</v>
      </c>
      <c r="F136" s="453">
        <f>SUM(E136-D136)</f>
        <v>5000</v>
      </c>
      <c r="G136" s="454"/>
      <c r="H136" s="455"/>
      <c r="I136" s="455"/>
      <c r="J136" s="456"/>
      <c r="K136" s="456"/>
      <c r="L136" s="457"/>
      <c r="M136" s="458"/>
      <c r="N136" s="455"/>
      <c r="O136" s="459">
        <v>5000000</v>
      </c>
    </row>
    <row r="137" spans="1:15" ht="27.75" customHeight="1">
      <c r="A137" s="532"/>
      <c r="B137" s="534" t="s">
        <v>293</v>
      </c>
      <c r="C137" s="444" t="s">
        <v>294</v>
      </c>
      <c r="D137" s="460">
        <v>0</v>
      </c>
      <c r="E137" s="461">
        <v>5000</v>
      </c>
      <c r="F137" s="462">
        <f>SUM(E137-D137)</f>
        <v>5000</v>
      </c>
      <c r="G137" s="463"/>
      <c r="H137" s="464"/>
      <c r="I137" s="464"/>
      <c r="J137" s="465"/>
      <c r="K137" s="465"/>
      <c r="L137" s="466"/>
      <c r="M137" s="467"/>
      <c r="N137" s="464"/>
      <c r="O137" s="468"/>
    </row>
    <row r="138" spans="1:15" ht="27.75" customHeight="1">
      <c r="A138" s="533"/>
      <c r="B138" s="535"/>
      <c r="C138" s="443" t="s">
        <v>295</v>
      </c>
      <c r="D138" s="445">
        <v>0</v>
      </c>
      <c r="E138" s="247">
        <v>5000</v>
      </c>
      <c r="F138" s="22">
        <f>SUM(E138-D138)</f>
        <v>5000</v>
      </c>
      <c r="G138" s="399" t="s">
        <v>296</v>
      </c>
      <c r="H138" s="446">
        <v>5000000</v>
      </c>
      <c r="I138" s="446" t="s">
        <v>297</v>
      </c>
      <c r="J138" s="447"/>
      <c r="K138" s="447"/>
      <c r="L138" s="448" t="s">
        <v>298</v>
      </c>
      <c r="M138" s="449" t="s">
        <v>299</v>
      </c>
      <c r="N138" s="446" t="s">
        <v>300</v>
      </c>
      <c r="O138" s="450">
        <f>SUM(H138*L138)</f>
        <v>5000000</v>
      </c>
    </row>
    <row r="139" spans="1:15" ht="28.5" customHeight="1">
      <c r="A139" s="531" t="s">
        <v>222</v>
      </c>
      <c r="B139" s="515" t="s">
        <v>153</v>
      </c>
      <c r="C139" s="516"/>
      <c r="D139" s="380">
        <f>SUM(D140)</f>
        <v>0</v>
      </c>
      <c r="E139" s="213">
        <f>SUM(E140)</f>
        <v>0</v>
      </c>
      <c r="F139" s="214">
        <f t="shared" ref="F139" si="20">SUM(E139-D139)</f>
        <v>0</v>
      </c>
      <c r="G139" s="92"/>
      <c r="H139" s="90"/>
      <c r="I139" s="91"/>
      <c r="J139" s="89"/>
      <c r="K139" s="89"/>
      <c r="L139" s="187"/>
      <c r="M139" s="154"/>
      <c r="N139" s="91"/>
      <c r="O139" s="217">
        <f>SUM(O140)</f>
        <v>0</v>
      </c>
    </row>
    <row r="140" spans="1:15" ht="28.5" customHeight="1">
      <c r="A140" s="532"/>
      <c r="B140" s="554" t="s">
        <v>219</v>
      </c>
      <c r="C140" s="192" t="s">
        <v>155</v>
      </c>
      <c r="D140" s="193">
        <v>0</v>
      </c>
      <c r="E140" s="193">
        <f>SUM(E141)</f>
        <v>0</v>
      </c>
      <c r="F140" s="112">
        <f>SUM(E140-D140)</f>
        <v>0</v>
      </c>
      <c r="G140" s="194"/>
      <c r="H140" s="195"/>
      <c r="I140" s="196"/>
      <c r="J140" s="197"/>
      <c r="K140" s="197"/>
      <c r="L140" s="198"/>
      <c r="M140" s="199"/>
      <c r="N140" s="196"/>
      <c r="O140" s="200">
        <f>SUM(O141)</f>
        <v>0</v>
      </c>
    </row>
    <row r="141" spans="1:15" ht="28.5" customHeight="1">
      <c r="A141" s="533"/>
      <c r="B141" s="555"/>
      <c r="C141" s="201" t="s">
        <v>221</v>
      </c>
      <c r="D141" s="202">
        <v>0</v>
      </c>
      <c r="E141" s="202">
        <v>0</v>
      </c>
      <c r="F141" s="203">
        <f>SUM(E141-D141)</f>
        <v>0</v>
      </c>
      <c r="G141" s="204"/>
      <c r="H141" s="161"/>
      <c r="I141" s="162"/>
      <c r="J141" s="158"/>
      <c r="K141" s="158"/>
      <c r="L141" s="185"/>
      <c r="M141" s="163"/>
      <c r="N141" s="162"/>
      <c r="O141" s="164"/>
    </row>
    <row r="142" spans="1:15" ht="33.75" customHeight="1">
      <c r="A142" s="545" t="s">
        <v>54</v>
      </c>
      <c r="B142" s="515" t="s">
        <v>220</v>
      </c>
      <c r="C142" s="516"/>
      <c r="D142" s="213">
        <v>1000</v>
      </c>
      <c r="E142" s="213">
        <v>1000</v>
      </c>
      <c r="F142" s="214">
        <f t="shared" ref="F142" si="21">SUM(E142-D142)</f>
        <v>0</v>
      </c>
      <c r="G142" s="92"/>
      <c r="H142" s="90"/>
      <c r="I142" s="91"/>
      <c r="J142" s="89"/>
      <c r="K142" s="89"/>
      <c r="L142" s="187"/>
      <c r="M142" s="154"/>
      <c r="N142" s="91"/>
      <c r="O142" s="217">
        <f>SUM(O143)</f>
        <v>1000000</v>
      </c>
    </row>
    <row r="143" spans="1:15" ht="33.75" customHeight="1">
      <c r="A143" s="546"/>
      <c r="B143" s="554" t="s">
        <v>157</v>
      </c>
      <c r="C143" s="192" t="s">
        <v>155</v>
      </c>
      <c r="D143" s="193">
        <v>1000</v>
      </c>
      <c r="E143" s="193">
        <v>1000</v>
      </c>
      <c r="F143" s="112">
        <f>SUM(E143-D143)</f>
        <v>0</v>
      </c>
      <c r="G143" s="194"/>
      <c r="H143" s="195"/>
      <c r="I143" s="196"/>
      <c r="J143" s="197"/>
      <c r="K143" s="197"/>
      <c r="L143" s="198"/>
      <c r="M143" s="199"/>
      <c r="N143" s="196"/>
      <c r="O143" s="200">
        <f>SUM(O144)</f>
        <v>1000000</v>
      </c>
    </row>
    <row r="144" spans="1:15" ht="33.75" customHeight="1">
      <c r="A144" s="553"/>
      <c r="B144" s="555"/>
      <c r="C144" s="201" t="s">
        <v>157</v>
      </c>
      <c r="D144" s="202">
        <v>1000</v>
      </c>
      <c r="E144" s="202">
        <v>1000</v>
      </c>
      <c r="F144" s="203">
        <f>SUM(E144-D144)</f>
        <v>0</v>
      </c>
      <c r="G144" s="204" t="s">
        <v>159</v>
      </c>
      <c r="H144" s="161">
        <v>1000000</v>
      </c>
      <c r="I144" s="162" t="s">
        <v>160</v>
      </c>
      <c r="J144" s="158"/>
      <c r="K144" s="158"/>
      <c r="L144" s="185" t="s">
        <v>158</v>
      </c>
      <c r="M144" s="163" t="s">
        <v>161</v>
      </c>
      <c r="N144" s="162" t="s">
        <v>162</v>
      </c>
      <c r="O144" s="164">
        <f>SUM(H144*L144)</f>
        <v>1000000</v>
      </c>
    </row>
    <row r="145" spans="1:17" ht="32.25" customHeight="1">
      <c r="A145" s="545" t="s">
        <v>55</v>
      </c>
      <c r="B145" s="515" t="s">
        <v>154</v>
      </c>
      <c r="C145" s="516"/>
      <c r="D145" s="215">
        <f>SUM(D146)</f>
        <v>1732</v>
      </c>
      <c r="E145" s="215">
        <f>SUM(E146)</f>
        <v>1732</v>
      </c>
      <c r="F145" s="216">
        <f>SUM(F146)</f>
        <v>0</v>
      </c>
      <c r="G145" s="194"/>
      <c r="H145" s="195"/>
      <c r="I145" s="196"/>
      <c r="J145" s="197"/>
      <c r="K145" s="197"/>
      <c r="L145" s="198"/>
      <c r="M145" s="199"/>
      <c r="N145" s="196"/>
      <c r="O145" s="218">
        <f>SUM(O146)</f>
        <v>1732310</v>
      </c>
    </row>
    <row r="146" spans="1:17" ht="32.25" customHeight="1">
      <c r="A146" s="546"/>
      <c r="B146" s="548" t="s">
        <v>237</v>
      </c>
      <c r="C146" s="192" t="s">
        <v>155</v>
      </c>
      <c r="D146" s="193">
        <f>SUM(D147:D148)</f>
        <v>1732</v>
      </c>
      <c r="E146" s="193">
        <f>SUM(E147:E148)</f>
        <v>1732</v>
      </c>
      <c r="F146" s="112">
        <f>SUM(F147:F148)</f>
        <v>0</v>
      </c>
      <c r="G146" s="194"/>
      <c r="H146" s="195"/>
      <c r="I146" s="196"/>
      <c r="J146" s="197"/>
      <c r="K146" s="197"/>
      <c r="L146" s="198"/>
      <c r="M146" s="199"/>
      <c r="N146" s="196"/>
      <c r="O146" s="200">
        <f>SUM(O147:O148)</f>
        <v>1732310</v>
      </c>
    </row>
    <row r="147" spans="1:17" ht="32.25" customHeight="1">
      <c r="A147" s="546"/>
      <c r="B147" s="549"/>
      <c r="C147" s="201" t="s">
        <v>216</v>
      </c>
      <c r="D147" s="202">
        <v>1730</v>
      </c>
      <c r="E147" s="202">
        <v>1730</v>
      </c>
      <c r="F147" s="203">
        <f>SUM(E147-D147)</f>
        <v>0</v>
      </c>
      <c r="G147" s="204" t="s">
        <v>216</v>
      </c>
      <c r="H147" s="161">
        <v>1729600</v>
      </c>
      <c r="I147" s="162" t="s">
        <v>213</v>
      </c>
      <c r="J147" s="158"/>
      <c r="K147" s="158"/>
      <c r="L147" s="185" t="s">
        <v>218</v>
      </c>
      <c r="M147" s="163" t="s">
        <v>214</v>
      </c>
      <c r="N147" s="162" t="s">
        <v>215</v>
      </c>
      <c r="O147" s="164">
        <f>SUM(H147*L147)</f>
        <v>1729600</v>
      </c>
    </row>
    <row r="148" spans="1:17" ht="32.25" customHeight="1" thickBot="1">
      <c r="A148" s="547"/>
      <c r="B148" s="550"/>
      <c r="C148" s="205" t="s">
        <v>217</v>
      </c>
      <c r="D148" s="206">
        <v>2</v>
      </c>
      <c r="E148" s="206">
        <v>2</v>
      </c>
      <c r="F148" s="207">
        <f>SUM(E148-D148)</f>
        <v>0</v>
      </c>
      <c r="G148" s="344" t="s">
        <v>217</v>
      </c>
      <c r="H148" s="345">
        <v>2710</v>
      </c>
      <c r="I148" s="346" t="s">
        <v>82</v>
      </c>
      <c r="J148" s="347"/>
      <c r="K148" s="347"/>
      <c r="L148" s="348">
        <v>1</v>
      </c>
      <c r="M148" s="349" t="s">
        <v>84</v>
      </c>
      <c r="N148" s="346" t="s">
        <v>83</v>
      </c>
      <c r="O148" s="350">
        <f>SUM(H148*L148)</f>
        <v>2710</v>
      </c>
      <c r="Q148" t="s">
        <v>301</v>
      </c>
    </row>
    <row r="149" spans="1:17">
      <c r="E149" s="56"/>
      <c r="F149" s="56"/>
      <c r="G149" s="57"/>
    </row>
    <row r="150" spans="1:17">
      <c r="E150" s="56"/>
      <c r="F150" s="56"/>
      <c r="G150" s="57"/>
    </row>
    <row r="151" spans="1:17">
      <c r="E151" s="56"/>
      <c r="F151" s="56"/>
      <c r="G151" s="57"/>
    </row>
    <row r="152" spans="1:17">
      <c r="E152" s="56"/>
      <c r="F152" s="56"/>
      <c r="G152" s="57"/>
    </row>
    <row r="153" spans="1:17">
      <c r="E153" s="56"/>
      <c r="F153" s="56"/>
      <c r="G153" s="57"/>
    </row>
    <row r="154" spans="1:17">
      <c r="E154" s="56"/>
      <c r="F154" s="56"/>
      <c r="G154" s="57"/>
    </row>
    <row r="155" spans="1:17">
      <c r="E155" s="56"/>
      <c r="F155" s="56"/>
      <c r="G155" s="57"/>
    </row>
    <row r="156" spans="1:17">
      <c r="E156" s="56"/>
      <c r="F156" s="56"/>
      <c r="G156" s="57"/>
    </row>
    <row r="157" spans="1:17">
      <c r="E157" s="56"/>
      <c r="F157" s="56"/>
      <c r="G157" s="57"/>
    </row>
    <row r="158" spans="1:17">
      <c r="E158" s="56"/>
      <c r="F158" s="56"/>
      <c r="G158" s="57"/>
    </row>
    <row r="159" spans="1:17">
      <c r="E159" s="56"/>
      <c r="F159" s="56"/>
      <c r="G159" s="57"/>
    </row>
    <row r="160" spans="1:17">
      <c r="E160" s="56"/>
      <c r="F160" s="56"/>
      <c r="G160" s="57"/>
    </row>
    <row r="161" spans="5:7">
      <c r="E161" s="56"/>
      <c r="F161" s="56"/>
      <c r="G161" s="57"/>
    </row>
    <row r="162" spans="5:7">
      <c r="E162" s="56"/>
      <c r="F162" s="56"/>
      <c r="G162" s="57"/>
    </row>
    <row r="163" spans="5:7">
      <c r="E163" s="56"/>
      <c r="F163" s="56"/>
      <c r="G163" s="57"/>
    </row>
    <row r="164" spans="5:7">
      <c r="E164" s="56"/>
      <c r="F164" s="56"/>
      <c r="G164" s="57"/>
    </row>
    <row r="165" spans="5:7">
      <c r="E165" s="56"/>
      <c r="F165" s="56"/>
      <c r="G165" s="57"/>
    </row>
    <row r="166" spans="5:7">
      <c r="E166" s="56"/>
      <c r="F166" s="56"/>
      <c r="G166" s="57"/>
    </row>
    <row r="167" spans="5:7">
      <c r="E167" s="56"/>
      <c r="F167" s="56"/>
      <c r="G167" s="57"/>
    </row>
    <row r="168" spans="5:7">
      <c r="E168" s="56"/>
      <c r="F168" s="56"/>
      <c r="G168" s="57"/>
    </row>
    <row r="169" spans="5:7">
      <c r="E169" s="56"/>
      <c r="F169" s="56"/>
      <c r="G169" s="57"/>
    </row>
    <row r="170" spans="5:7">
      <c r="E170" s="56"/>
      <c r="F170" s="56"/>
      <c r="G170" s="57"/>
    </row>
    <row r="171" spans="5:7">
      <c r="E171" s="56"/>
      <c r="F171" s="56"/>
      <c r="G171" s="57"/>
    </row>
    <row r="172" spans="5:7">
      <c r="E172" s="56"/>
      <c r="F172" s="56"/>
      <c r="G172" s="57"/>
    </row>
    <row r="173" spans="5:7">
      <c r="E173" s="56"/>
      <c r="F173" s="56"/>
      <c r="G173" s="57"/>
    </row>
    <row r="174" spans="5:7">
      <c r="E174" s="56"/>
      <c r="F174" s="56"/>
      <c r="G174" s="57"/>
    </row>
    <row r="175" spans="5:7">
      <c r="E175" s="56"/>
      <c r="F175" s="56"/>
      <c r="G175" s="57"/>
    </row>
    <row r="176" spans="5:7">
      <c r="E176" s="56"/>
      <c r="F176" s="56"/>
      <c r="G176" s="57"/>
    </row>
    <row r="177" spans="5:7">
      <c r="E177" s="56"/>
      <c r="F177" s="56"/>
      <c r="G177" s="57"/>
    </row>
    <row r="178" spans="5:7">
      <c r="E178" s="56"/>
      <c r="F178" s="56"/>
      <c r="G178" s="57"/>
    </row>
    <row r="179" spans="5:7">
      <c r="E179" s="56"/>
      <c r="F179" s="56"/>
      <c r="G179" s="57"/>
    </row>
    <row r="180" spans="5:7">
      <c r="E180" s="56"/>
      <c r="F180" s="56"/>
      <c r="G180" s="57"/>
    </row>
    <row r="181" spans="5:7">
      <c r="E181" s="56"/>
      <c r="F181" s="56"/>
      <c r="G181" s="57"/>
    </row>
    <row r="182" spans="5:7">
      <c r="E182" s="56"/>
      <c r="F182" s="56"/>
      <c r="G182" s="57"/>
    </row>
    <row r="183" spans="5:7">
      <c r="E183" s="56"/>
      <c r="F183" s="56"/>
      <c r="G183" s="57"/>
    </row>
    <row r="184" spans="5:7">
      <c r="E184" s="56"/>
      <c r="F184" s="56"/>
      <c r="G184" s="57"/>
    </row>
    <row r="185" spans="5:7">
      <c r="E185" s="56"/>
      <c r="F185" s="56"/>
      <c r="G185" s="57"/>
    </row>
    <row r="186" spans="5:7">
      <c r="E186" s="56"/>
      <c r="F186" s="56"/>
      <c r="G186" s="57"/>
    </row>
    <row r="187" spans="5:7">
      <c r="E187" s="56"/>
      <c r="F187" s="56"/>
      <c r="G187" s="57"/>
    </row>
    <row r="188" spans="5:7">
      <c r="E188" s="56"/>
      <c r="F188" s="56"/>
      <c r="G188" s="57"/>
    </row>
    <row r="189" spans="5:7">
      <c r="E189" s="56"/>
      <c r="F189" s="56"/>
      <c r="G189" s="57"/>
    </row>
    <row r="190" spans="5:7">
      <c r="E190" s="56"/>
      <c r="F190" s="56"/>
      <c r="G190" s="57"/>
    </row>
    <row r="191" spans="5:7">
      <c r="E191" s="56"/>
      <c r="F191" s="56"/>
      <c r="G191" s="57"/>
    </row>
    <row r="192" spans="5:7">
      <c r="E192" s="56"/>
      <c r="F192" s="56"/>
      <c r="G192" s="57"/>
    </row>
    <row r="193" spans="5:7">
      <c r="E193" s="56"/>
      <c r="F193" s="56"/>
      <c r="G193" s="57"/>
    </row>
    <row r="194" spans="5:7">
      <c r="E194" s="56"/>
      <c r="F194" s="56"/>
      <c r="G194" s="57"/>
    </row>
    <row r="195" spans="5:7">
      <c r="E195" s="56"/>
      <c r="F195" s="56"/>
      <c r="G195" s="57"/>
    </row>
    <row r="196" spans="5:7">
      <c r="E196" s="56"/>
      <c r="F196" s="56"/>
      <c r="G196" s="57"/>
    </row>
    <row r="197" spans="5:7">
      <c r="E197" s="56"/>
      <c r="F197" s="56"/>
      <c r="G197" s="57"/>
    </row>
    <row r="198" spans="5:7">
      <c r="E198" s="56"/>
      <c r="F198" s="56"/>
      <c r="G198" s="57"/>
    </row>
    <row r="199" spans="5:7">
      <c r="E199" s="56"/>
      <c r="F199" s="56"/>
      <c r="G199" s="57"/>
    </row>
    <row r="200" spans="5:7">
      <c r="E200" s="56"/>
      <c r="F200" s="56"/>
      <c r="G200" s="57"/>
    </row>
    <row r="201" spans="5:7">
      <c r="E201" s="56"/>
      <c r="F201" s="56"/>
      <c r="G201" s="57"/>
    </row>
    <row r="202" spans="5:7">
      <c r="E202" s="56"/>
      <c r="F202" s="56"/>
      <c r="G202" s="57"/>
    </row>
    <row r="203" spans="5:7">
      <c r="E203" s="56"/>
      <c r="F203" s="56"/>
      <c r="G203" s="57"/>
    </row>
    <row r="204" spans="5:7">
      <c r="E204" s="56"/>
      <c r="F204" s="56"/>
      <c r="G204" s="57"/>
    </row>
    <row r="205" spans="5:7">
      <c r="E205" s="56"/>
      <c r="F205" s="56"/>
      <c r="G205" s="57"/>
    </row>
    <row r="206" spans="5:7">
      <c r="E206" s="56"/>
      <c r="F206" s="56"/>
      <c r="G206" s="57"/>
    </row>
    <row r="207" spans="5:7">
      <c r="E207" s="56"/>
      <c r="F207" s="56"/>
      <c r="G207" s="57"/>
    </row>
    <row r="208" spans="5:7">
      <c r="E208" s="56"/>
      <c r="F208" s="56"/>
      <c r="G208" s="57"/>
    </row>
    <row r="209" spans="5:7">
      <c r="E209" s="56"/>
      <c r="F209" s="56"/>
      <c r="G209" s="57"/>
    </row>
    <row r="210" spans="5:7">
      <c r="E210" s="56"/>
      <c r="F210" s="56"/>
      <c r="G210" s="57"/>
    </row>
    <row r="211" spans="5:7">
      <c r="E211" s="56"/>
      <c r="F211" s="56"/>
      <c r="G211" s="57"/>
    </row>
    <row r="212" spans="5:7">
      <c r="E212" s="56"/>
      <c r="F212" s="56"/>
      <c r="G212" s="57"/>
    </row>
    <row r="213" spans="5:7">
      <c r="E213" s="56"/>
      <c r="F213" s="56"/>
      <c r="G213" s="57"/>
    </row>
    <row r="214" spans="5:7">
      <c r="E214" s="56"/>
      <c r="F214" s="56"/>
      <c r="G214" s="57"/>
    </row>
    <row r="215" spans="5:7">
      <c r="E215" s="56"/>
      <c r="F215" s="56"/>
      <c r="G215" s="57"/>
    </row>
    <row r="216" spans="5:7">
      <c r="E216" s="56"/>
      <c r="F216" s="56"/>
      <c r="G216" s="57"/>
    </row>
    <row r="217" spans="5:7">
      <c r="E217" s="56"/>
      <c r="F217" s="56"/>
      <c r="G217" s="57"/>
    </row>
    <row r="218" spans="5:7">
      <c r="E218" s="56"/>
      <c r="F218" s="56"/>
      <c r="G218" s="57"/>
    </row>
    <row r="219" spans="5:7">
      <c r="E219" s="56"/>
      <c r="F219" s="56"/>
      <c r="G219" s="57"/>
    </row>
    <row r="220" spans="5:7">
      <c r="E220" s="56"/>
      <c r="F220" s="56"/>
      <c r="G220" s="57"/>
    </row>
    <row r="221" spans="5:7">
      <c r="E221" s="56"/>
      <c r="F221" s="56"/>
      <c r="G221" s="57"/>
    </row>
    <row r="222" spans="5:7">
      <c r="E222" s="56"/>
      <c r="F222" s="56"/>
      <c r="G222" s="57"/>
    </row>
    <row r="223" spans="5:7">
      <c r="E223" s="56"/>
      <c r="F223" s="56"/>
      <c r="G223" s="57"/>
    </row>
    <row r="224" spans="5:7">
      <c r="E224" s="56"/>
      <c r="F224" s="56"/>
      <c r="G224" s="57"/>
    </row>
    <row r="225" spans="5:7">
      <c r="E225" s="56"/>
      <c r="F225" s="56"/>
      <c r="G225" s="57"/>
    </row>
    <row r="226" spans="5:7">
      <c r="E226" s="56"/>
      <c r="F226" s="56"/>
      <c r="G226" s="57"/>
    </row>
    <row r="227" spans="5:7">
      <c r="E227" s="56"/>
      <c r="F227" s="56"/>
      <c r="G227" s="57"/>
    </row>
    <row r="228" spans="5:7">
      <c r="E228" s="56"/>
      <c r="F228" s="56"/>
      <c r="G228" s="57"/>
    </row>
    <row r="229" spans="5:7">
      <c r="E229" s="56"/>
      <c r="F229" s="56"/>
      <c r="G229" s="57"/>
    </row>
    <row r="230" spans="5:7">
      <c r="E230" s="56"/>
      <c r="F230" s="56"/>
      <c r="G230" s="57"/>
    </row>
    <row r="231" spans="5:7">
      <c r="E231" s="56"/>
      <c r="F231" s="56"/>
      <c r="G231" s="57"/>
    </row>
    <row r="232" spans="5:7">
      <c r="E232" s="56"/>
      <c r="F232" s="56"/>
      <c r="G232" s="57"/>
    </row>
    <row r="233" spans="5:7">
      <c r="E233" s="56"/>
      <c r="F233" s="56"/>
      <c r="G233" s="57"/>
    </row>
    <row r="234" spans="5:7">
      <c r="E234" s="56"/>
      <c r="F234" s="56"/>
      <c r="G234" s="57"/>
    </row>
    <row r="235" spans="5:7">
      <c r="E235" s="56"/>
      <c r="F235" s="56"/>
      <c r="G235" s="57"/>
    </row>
    <row r="236" spans="5:7">
      <c r="E236" s="56"/>
      <c r="F236" s="56"/>
      <c r="G236" s="57"/>
    </row>
    <row r="237" spans="5:7">
      <c r="E237" s="56"/>
      <c r="F237" s="56"/>
      <c r="G237" s="57"/>
    </row>
    <row r="238" spans="5:7">
      <c r="E238" s="56"/>
      <c r="F238" s="56"/>
      <c r="G238" s="57"/>
    </row>
    <row r="239" spans="5:7">
      <c r="E239" s="56"/>
      <c r="F239" s="56"/>
      <c r="G239" s="57"/>
    </row>
    <row r="240" spans="5:7">
      <c r="E240" s="56"/>
      <c r="F240" s="56"/>
      <c r="G240" s="57"/>
    </row>
    <row r="241" spans="5:7">
      <c r="E241" s="56"/>
      <c r="F241" s="56"/>
      <c r="G241" s="57"/>
    </row>
    <row r="242" spans="5:7">
      <c r="E242" s="56"/>
      <c r="F242" s="56"/>
      <c r="G242" s="57"/>
    </row>
    <row r="243" spans="5:7">
      <c r="E243" s="56"/>
      <c r="F243" s="56"/>
      <c r="G243" s="57"/>
    </row>
    <row r="244" spans="5:7">
      <c r="E244" s="56"/>
      <c r="F244" s="56"/>
      <c r="G244" s="57"/>
    </row>
    <row r="245" spans="5:7">
      <c r="E245" s="56"/>
      <c r="F245" s="56"/>
      <c r="G245" s="57"/>
    </row>
    <row r="246" spans="5:7">
      <c r="E246" s="56"/>
      <c r="F246" s="56"/>
      <c r="G246" s="57"/>
    </row>
    <row r="247" spans="5:7">
      <c r="E247" s="56"/>
      <c r="F247" s="56"/>
      <c r="G247" s="57"/>
    </row>
    <row r="248" spans="5:7">
      <c r="E248" s="56"/>
      <c r="F248" s="56"/>
      <c r="G248" s="57"/>
    </row>
    <row r="249" spans="5:7">
      <c r="E249" s="56"/>
      <c r="F249" s="56"/>
      <c r="G249" s="57"/>
    </row>
    <row r="250" spans="5:7">
      <c r="E250" s="56"/>
      <c r="F250" s="56"/>
      <c r="G250" s="57"/>
    </row>
    <row r="251" spans="5:7">
      <c r="E251" s="56"/>
      <c r="F251" s="56"/>
      <c r="G251" s="57"/>
    </row>
    <row r="252" spans="5:7">
      <c r="E252" s="56"/>
      <c r="F252" s="56"/>
      <c r="G252" s="57"/>
    </row>
    <row r="253" spans="5:7">
      <c r="E253" s="56"/>
      <c r="F253" s="56"/>
      <c r="G253" s="57"/>
    </row>
    <row r="254" spans="5:7">
      <c r="E254" s="56"/>
      <c r="F254" s="56"/>
      <c r="G254" s="57"/>
    </row>
    <row r="255" spans="5:7">
      <c r="E255" s="56"/>
      <c r="F255" s="56"/>
      <c r="G255" s="57"/>
    </row>
    <row r="256" spans="5:7">
      <c r="E256" s="56"/>
      <c r="F256" s="56"/>
      <c r="G256" s="57"/>
    </row>
    <row r="257" spans="5:7">
      <c r="E257" s="56"/>
      <c r="F257" s="56"/>
      <c r="G257" s="57"/>
    </row>
    <row r="258" spans="5:7">
      <c r="E258" s="56"/>
      <c r="F258" s="56"/>
      <c r="G258" s="57"/>
    </row>
    <row r="259" spans="5:7">
      <c r="E259" s="56"/>
      <c r="F259" s="56"/>
      <c r="G259" s="57"/>
    </row>
    <row r="260" spans="5:7">
      <c r="E260" s="56"/>
      <c r="F260" s="56"/>
      <c r="G260" s="57"/>
    </row>
    <row r="261" spans="5:7">
      <c r="E261" s="56"/>
      <c r="F261" s="56"/>
      <c r="G261" s="57"/>
    </row>
    <row r="262" spans="5:7">
      <c r="E262" s="56"/>
      <c r="F262" s="56"/>
      <c r="G262" s="57"/>
    </row>
    <row r="263" spans="5:7">
      <c r="E263" s="56"/>
      <c r="F263" s="56"/>
      <c r="G263" s="57"/>
    </row>
    <row r="264" spans="5:7">
      <c r="E264" s="56"/>
      <c r="F264" s="56"/>
      <c r="G264" s="57"/>
    </row>
    <row r="265" spans="5:7">
      <c r="E265" s="56"/>
      <c r="F265" s="56"/>
      <c r="G265" s="57"/>
    </row>
    <row r="266" spans="5:7">
      <c r="E266" s="56"/>
      <c r="F266" s="56"/>
      <c r="G266" s="57"/>
    </row>
    <row r="267" spans="5:7">
      <c r="E267" s="56"/>
      <c r="F267" s="56"/>
      <c r="G267" s="57"/>
    </row>
    <row r="268" spans="5:7">
      <c r="E268" s="56"/>
      <c r="F268" s="56"/>
      <c r="G268" s="57"/>
    </row>
    <row r="269" spans="5:7">
      <c r="E269" s="56"/>
      <c r="F269" s="56"/>
      <c r="G269" s="57"/>
    </row>
    <row r="270" spans="5:7">
      <c r="E270" s="56"/>
      <c r="F270" s="56"/>
      <c r="G270" s="57"/>
    </row>
    <row r="271" spans="5:7">
      <c r="E271" s="56"/>
      <c r="F271" s="56"/>
      <c r="G271" s="57"/>
    </row>
    <row r="272" spans="5:7">
      <c r="E272" s="56"/>
      <c r="F272" s="56"/>
      <c r="G272" s="57"/>
    </row>
    <row r="273" spans="5:7">
      <c r="E273" s="56"/>
      <c r="F273" s="56"/>
      <c r="G273" s="57"/>
    </row>
    <row r="274" spans="5:7">
      <c r="E274" s="56"/>
      <c r="F274" s="56"/>
      <c r="G274" s="57"/>
    </row>
    <row r="275" spans="5:7">
      <c r="E275" s="56"/>
      <c r="F275" s="56"/>
      <c r="G275" s="57"/>
    </row>
    <row r="276" spans="5:7">
      <c r="E276" s="56"/>
      <c r="F276" s="56"/>
      <c r="G276" s="57"/>
    </row>
    <row r="277" spans="5:7">
      <c r="E277" s="56"/>
      <c r="F277" s="56"/>
      <c r="G277" s="57"/>
    </row>
    <row r="278" spans="5:7">
      <c r="E278" s="56"/>
      <c r="F278" s="56"/>
      <c r="G278" s="57"/>
    </row>
    <row r="279" spans="5:7">
      <c r="E279" s="56"/>
      <c r="F279" s="56"/>
      <c r="G279" s="57"/>
    </row>
    <row r="280" spans="5:7">
      <c r="E280" s="56"/>
      <c r="F280" s="56"/>
      <c r="G280" s="57"/>
    </row>
    <row r="281" spans="5:7">
      <c r="E281" s="56"/>
      <c r="F281" s="56"/>
      <c r="G281" s="57"/>
    </row>
    <row r="282" spans="5:7">
      <c r="E282" s="56"/>
      <c r="F282" s="56"/>
      <c r="G282" s="57"/>
    </row>
    <row r="283" spans="5:7">
      <c r="E283" s="56"/>
      <c r="F283" s="56"/>
      <c r="G283" s="57"/>
    </row>
    <row r="284" spans="5:7">
      <c r="E284" s="56"/>
      <c r="F284" s="56"/>
      <c r="G284" s="57"/>
    </row>
    <row r="285" spans="5:7">
      <c r="E285" s="56"/>
      <c r="F285" s="56"/>
      <c r="G285" s="57"/>
    </row>
    <row r="286" spans="5:7">
      <c r="E286" s="56"/>
      <c r="F286" s="56"/>
      <c r="G286" s="57"/>
    </row>
    <row r="287" spans="5:7">
      <c r="E287" s="56"/>
      <c r="F287" s="56"/>
      <c r="G287" s="57"/>
    </row>
    <row r="288" spans="5:7">
      <c r="E288" s="56"/>
      <c r="F288" s="56"/>
      <c r="G288" s="57"/>
    </row>
    <row r="289" spans="5:7">
      <c r="E289" s="56"/>
      <c r="F289" s="56"/>
      <c r="G289" s="57"/>
    </row>
    <row r="290" spans="5:7">
      <c r="E290" s="56"/>
      <c r="F290" s="56"/>
      <c r="G290" s="57"/>
    </row>
    <row r="291" spans="5:7">
      <c r="E291" s="56"/>
      <c r="F291" s="56"/>
      <c r="G291" s="57"/>
    </row>
    <row r="292" spans="5:7">
      <c r="E292" s="56"/>
      <c r="F292" s="56"/>
      <c r="G292" s="57"/>
    </row>
    <row r="293" spans="5:7">
      <c r="E293" s="56"/>
      <c r="F293" s="56"/>
      <c r="G293" s="57"/>
    </row>
    <row r="294" spans="5:7">
      <c r="E294" s="56"/>
      <c r="F294" s="56"/>
      <c r="G294" s="57"/>
    </row>
    <row r="295" spans="5:7">
      <c r="E295" s="56"/>
      <c r="F295" s="56"/>
      <c r="G295" s="57"/>
    </row>
    <row r="296" spans="5:7">
      <c r="E296" s="56"/>
      <c r="F296" s="56"/>
      <c r="G296" s="57"/>
    </row>
    <row r="297" spans="5:7">
      <c r="E297" s="56"/>
      <c r="F297" s="56"/>
      <c r="G297" s="57"/>
    </row>
    <row r="298" spans="5:7">
      <c r="E298" s="56"/>
      <c r="F298" s="56"/>
      <c r="G298" s="57"/>
    </row>
    <row r="299" spans="5:7">
      <c r="E299" s="56"/>
      <c r="F299" s="56"/>
      <c r="G299" s="57"/>
    </row>
    <row r="300" spans="5:7">
      <c r="E300" s="56"/>
      <c r="F300" s="56"/>
      <c r="G300" s="57"/>
    </row>
    <row r="301" spans="5:7">
      <c r="E301" s="56"/>
      <c r="F301" s="56"/>
      <c r="G301" s="57"/>
    </row>
    <row r="302" spans="5:7">
      <c r="E302" s="56"/>
      <c r="F302" s="56"/>
      <c r="G302" s="57"/>
    </row>
    <row r="303" spans="5:7">
      <c r="E303" s="56"/>
      <c r="F303" s="56"/>
      <c r="G303" s="57"/>
    </row>
    <row r="304" spans="5:7">
      <c r="E304" s="56"/>
      <c r="F304" s="56"/>
      <c r="G304" s="57"/>
    </row>
    <row r="305" spans="5:7">
      <c r="E305" s="56"/>
      <c r="F305" s="56"/>
      <c r="G305" s="57"/>
    </row>
    <row r="306" spans="5:7">
      <c r="E306" s="56"/>
      <c r="F306" s="56"/>
      <c r="G306" s="57"/>
    </row>
    <row r="307" spans="5:7">
      <c r="E307" s="56"/>
      <c r="F307" s="56"/>
      <c r="G307" s="57"/>
    </row>
    <row r="308" spans="5:7">
      <c r="E308" s="56"/>
      <c r="F308" s="56"/>
      <c r="G308" s="57"/>
    </row>
    <row r="309" spans="5:7">
      <c r="E309" s="56"/>
      <c r="F309" s="56"/>
      <c r="G309" s="57"/>
    </row>
    <row r="310" spans="5:7">
      <c r="E310" s="56"/>
      <c r="F310" s="56"/>
      <c r="G310" s="57"/>
    </row>
    <row r="311" spans="5:7">
      <c r="E311" s="56"/>
      <c r="F311" s="56"/>
      <c r="G311" s="57"/>
    </row>
    <row r="312" spans="5:7">
      <c r="E312" s="56"/>
      <c r="F312" s="56"/>
      <c r="G312" s="57"/>
    </row>
    <row r="313" spans="5:7">
      <c r="E313" s="56"/>
      <c r="F313" s="56"/>
      <c r="G313" s="57"/>
    </row>
    <row r="314" spans="5:7">
      <c r="E314" s="56"/>
      <c r="F314" s="56"/>
      <c r="G314" s="57"/>
    </row>
    <row r="315" spans="5:7">
      <c r="E315" s="56"/>
      <c r="F315" s="56"/>
      <c r="G315" s="57"/>
    </row>
    <row r="316" spans="5:7">
      <c r="E316" s="56"/>
      <c r="F316" s="56"/>
      <c r="G316" s="57"/>
    </row>
    <row r="317" spans="5:7">
      <c r="E317" s="56"/>
      <c r="F317" s="56"/>
      <c r="G317" s="57"/>
    </row>
    <row r="318" spans="5:7">
      <c r="E318" s="56"/>
      <c r="F318" s="56"/>
      <c r="G318" s="57"/>
    </row>
    <row r="319" spans="5:7">
      <c r="E319" s="56"/>
      <c r="F319" s="56"/>
      <c r="G319" s="57"/>
    </row>
    <row r="320" spans="5:7">
      <c r="E320" s="56"/>
      <c r="F320" s="56"/>
      <c r="G320" s="57"/>
    </row>
    <row r="321" spans="5:7">
      <c r="E321" s="56"/>
      <c r="F321" s="56"/>
      <c r="G321" s="57"/>
    </row>
    <row r="322" spans="5:7">
      <c r="E322" s="56"/>
      <c r="F322" s="56"/>
      <c r="G322" s="57"/>
    </row>
    <row r="323" spans="5:7">
      <c r="E323" s="56"/>
      <c r="F323" s="56"/>
      <c r="G323" s="57"/>
    </row>
    <row r="324" spans="5:7">
      <c r="E324" s="56"/>
      <c r="F324" s="56"/>
      <c r="G324" s="57"/>
    </row>
    <row r="325" spans="5:7">
      <c r="E325" s="56"/>
      <c r="F325" s="56"/>
      <c r="G325" s="57"/>
    </row>
    <row r="326" spans="5:7">
      <c r="E326" s="56"/>
      <c r="F326" s="56"/>
      <c r="G326" s="57"/>
    </row>
    <row r="327" spans="5:7">
      <c r="E327" s="56"/>
      <c r="F327" s="56"/>
      <c r="G327" s="57"/>
    </row>
    <row r="328" spans="5:7">
      <c r="E328" s="56"/>
      <c r="F328" s="56"/>
      <c r="G328" s="57"/>
    </row>
    <row r="329" spans="5:7">
      <c r="E329" s="56"/>
      <c r="F329" s="56"/>
      <c r="G329" s="57"/>
    </row>
    <row r="330" spans="5:7">
      <c r="E330" s="56"/>
      <c r="F330" s="56"/>
      <c r="G330" s="57"/>
    </row>
    <row r="331" spans="5:7">
      <c r="E331" s="56"/>
      <c r="F331" s="56"/>
      <c r="G331" s="57"/>
    </row>
    <row r="332" spans="5:7">
      <c r="E332" s="56"/>
      <c r="F332" s="56"/>
      <c r="G332" s="57"/>
    </row>
    <row r="333" spans="5:7">
      <c r="E333" s="56"/>
      <c r="F333" s="56"/>
      <c r="G333" s="57"/>
    </row>
    <row r="334" spans="5:7">
      <c r="E334" s="56"/>
      <c r="F334" s="56"/>
      <c r="G334" s="57"/>
    </row>
    <row r="335" spans="5:7">
      <c r="E335" s="56"/>
      <c r="F335" s="56"/>
      <c r="G335" s="57"/>
    </row>
    <row r="336" spans="5:7">
      <c r="E336" s="56"/>
      <c r="F336" s="56"/>
      <c r="G336" s="57"/>
    </row>
    <row r="337" spans="5:7">
      <c r="E337" s="56"/>
      <c r="F337" s="56"/>
      <c r="G337" s="57"/>
    </row>
    <row r="338" spans="5:7">
      <c r="E338" s="56"/>
      <c r="F338" s="56"/>
      <c r="G338" s="57"/>
    </row>
    <row r="339" spans="5:7">
      <c r="E339" s="56"/>
      <c r="F339" s="56"/>
      <c r="G339" s="57"/>
    </row>
    <row r="340" spans="5:7">
      <c r="E340" s="56"/>
      <c r="F340" s="56"/>
      <c r="G340" s="57"/>
    </row>
    <row r="341" spans="5:7">
      <c r="E341" s="56"/>
      <c r="F341" s="56"/>
      <c r="G341" s="57"/>
    </row>
    <row r="342" spans="5:7">
      <c r="E342" s="56"/>
      <c r="F342" s="56"/>
      <c r="G342" s="57"/>
    </row>
    <row r="343" spans="5:7">
      <c r="E343" s="56"/>
      <c r="F343" s="56"/>
      <c r="G343" s="57"/>
    </row>
    <row r="344" spans="5:7">
      <c r="E344" s="56"/>
      <c r="F344" s="56"/>
      <c r="G344" s="57"/>
    </row>
    <row r="345" spans="5:7">
      <c r="E345" s="56"/>
      <c r="F345" s="56"/>
      <c r="G345" s="57"/>
    </row>
    <row r="346" spans="5:7">
      <c r="E346" s="56"/>
      <c r="F346" s="56"/>
      <c r="G346" s="57"/>
    </row>
    <row r="347" spans="5:7">
      <c r="E347" s="56"/>
      <c r="F347" s="56"/>
      <c r="G347" s="57"/>
    </row>
    <row r="348" spans="5:7">
      <c r="E348" s="56"/>
      <c r="F348" s="56"/>
      <c r="G348" s="57"/>
    </row>
    <row r="349" spans="5:7">
      <c r="E349" s="56"/>
      <c r="F349" s="56"/>
      <c r="G349" s="57"/>
    </row>
    <row r="350" spans="5:7">
      <c r="E350" s="56"/>
      <c r="F350" s="56"/>
      <c r="G350" s="57"/>
    </row>
    <row r="351" spans="5:7">
      <c r="E351" s="56"/>
      <c r="F351" s="56"/>
      <c r="G351" s="57"/>
    </row>
    <row r="352" spans="5:7">
      <c r="E352" s="56"/>
      <c r="F352" s="56"/>
      <c r="G352" s="57"/>
    </row>
    <row r="353" spans="5:7">
      <c r="E353" s="56"/>
      <c r="F353" s="56"/>
      <c r="G353" s="57"/>
    </row>
    <row r="354" spans="5:7">
      <c r="E354" s="56"/>
      <c r="F354" s="56"/>
      <c r="G354" s="57"/>
    </row>
    <row r="355" spans="5:7">
      <c r="E355" s="56"/>
      <c r="F355" s="56"/>
      <c r="G355" s="57"/>
    </row>
    <row r="356" spans="5:7">
      <c r="E356" s="56"/>
      <c r="F356" s="56"/>
      <c r="G356" s="57"/>
    </row>
    <row r="357" spans="5:7">
      <c r="E357" s="56"/>
      <c r="F357" s="56"/>
      <c r="G357" s="57"/>
    </row>
    <row r="358" spans="5:7">
      <c r="E358" s="56"/>
      <c r="F358" s="56"/>
      <c r="G358" s="57"/>
    </row>
    <row r="359" spans="5:7">
      <c r="E359" s="56"/>
      <c r="F359" s="56"/>
      <c r="G359" s="57"/>
    </row>
  </sheetData>
  <mergeCells count="24">
    <mergeCell ref="A145:A148"/>
    <mergeCell ref="B146:B148"/>
    <mergeCell ref="B142:C142"/>
    <mergeCell ref="B145:C145"/>
    <mergeCell ref="A3:O3"/>
    <mergeCell ref="G4:O5"/>
    <mergeCell ref="B7:C7"/>
    <mergeCell ref="A142:A144"/>
    <mergeCell ref="B143:B144"/>
    <mergeCell ref="B139:C139"/>
    <mergeCell ref="B140:B141"/>
    <mergeCell ref="A139:A141"/>
    <mergeCell ref="C132:C135"/>
    <mergeCell ref="F4:F5"/>
    <mergeCell ref="D4:D5"/>
    <mergeCell ref="E4:E5"/>
    <mergeCell ref="B136:C136"/>
    <mergeCell ref="A136:A138"/>
    <mergeCell ref="B137:B138"/>
    <mergeCell ref="A4:C4"/>
    <mergeCell ref="C84:C119"/>
    <mergeCell ref="C126:C131"/>
    <mergeCell ref="A6:C6"/>
    <mergeCell ref="C80:C83"/>
  </mergeCells>
  <phoneticPr fontId="1" type="noConversion"/>
  <pageMargins left="0.55118110236220474" right="0.55118110236220474" top="0.59055118110236227" bottom="0.39370078740157483" header="0.51181102362204722" footer="0.19685039370078741"/>
  <pageSetup paperSize="9" scale="70" orientation="landscape" horizontalDpi="4294967293" verticalDpi="4294967293" r:id="rId1"/>
  <headerFooter alignWithMargins="0">
    <oddFooter>&amp;C세출  &amp;N  OF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세입세출총괄</vt:lpstr>
      <vt:lpstr>세입</vt:lpstr>
      <vt:lpstr>세출</vt:lpstr>
      <vt:lpstr>세출!Print_Area</vt:lpstr>
      <vt:lpstr>세입!Print_Titles</vt:lpstr>
      <vt:lpstr>세출!Print_Titles</vt:lpstr>
    </vt:vector>
  </TitlesOfParts>
  <Company>금곡복지관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윤지희</dc:creator>
  <cp:lastModifiedBy>Customer</cp:lastModifiedBy>
  <cp:lastPrinted>2020-01-20T07:44:58Z</cp:lastPrinted>
  <dcterms:created xsi:type="dcterms:W3CDTF">2007-12-21T05:07:03Z</dcterms:created>
  <dcterms:modified xsi:type="dcterms:W3CDTF">2020-02-04T07:33:38Z</dcterms:modified>
</cp:coreProperties>
</file>