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85" yWindow="255" windowWidth="14730" windowHeight="12780" activeTab="2"/>
  </bookViews>
  <sheets>
    <sheet name="세입세출총괄" sheetId="1" r:id="rId1"/>
    <sheet name="세입" sheetId="2" r:id="rId2"/>
    <sheet name="세출" sheetId="3" r:id="rId3"/>
  </sheets>
  <definedNames>
    <definedName name="_xlnm.Print_Area" localSheetId="2">세출!$A$1:$O$113</definedName>
    <definedName name="_xlnm.Print_Titles" localSheetId="1">세입!$2:$4</definedName>
    <definedName name="_xlnm.Print_Titles" localSheetId="2">세출!$3:$5</definedName>
  </definedNames>
  <calcPr calcId="145621"/>
</workbook>
</file>

<file path=xl/calcChain.xml><?xml version="1.0" encoding="utf-8"?>
<calcChain xmlns="http://schemas.openxmlformats.org/spreadsheetml/2006/main">
  <c r="J15" i="1" l="1"/>
  <c r="F17" i="2" l="1"/>
  <c r="E12" i="1"/>
  <c r="E13" i="1"/>
  <c r="M14" i="2"/>
  <c r="F27" i="2"/>
  <c r="H9" i="1" l="1"/>
  <c r="C9" i="1"/>
  <c r="D10" i="2" l="1"/>
  <c r="F10" i="2" s="1"/>
  <c r="D5" i="2"/>
  <c r="F24" i="3"/>
  <c r="F21" i="3"/>
  <c r="D105" i="3" l="1"/>
  <c r="D77" i="3"/>
  <c r="F77" i="3" s="1"/>
  <c r="D70" i="3"/>
  <c r="D64" i="3"/>
  <c r="D33" i="3"/>
  <c r="D8" i="3"/>
  <c r="D7" i="3" l="1"/>
  <c r="F18" i="2"/>
  <c r="E5" i="2" l="1"/>
  <c r="O93" i="3"/>
  <c r="J16" i="1" l="1"/>
  <c r="J14" i="1"/>
  <c r="D9" i="1"/>
  <c r="E9" i="1" s="1"/>
  <c r="F5" i="2"/>
  <c r="F11" i="2"/>
  <c r="F73" i="3"/>
  <c r="E8" i="3"/>
  <c r="F8" i="3" s="1"/>
  <c r="O90" i="3"/>
  <c r="F41" i="3" l="1"/>
  <c r="O42" i="3"/>
  <c r="O41" i="3" s="1"/>
  <c r="O89" i="3" l="1"/>
  <c r="E64" i="3" l="1"/>
  <c r="F95" i="3" l="1"/>
  <c r="F69" i="3" l="1"/>
  <c r="F21" i="2"/>
  <c r="F23" i="2"/>
  <c r="F24" i="2"/>
  <c r="F25" i="2"/>
  <c r="F22" i="2"/>
  <c r="F113" i="3" l="1"/>
  <c r="F15" i="2"/>
  <c r="F28" i="2"/>
  <c r="J11" i="1" l="1"/>
  <c r="I9" i="1" l="1"/>
  <c r="O53" i="3"/>
  <c r="F57" i="3"/>
  <c r="O75" i="3"/>
  <c r="F107" i="3"/>
  <c r="E105" i="3"/>
  <c r="F43" i="3"/>
  <c r="F34" i="3"/>
  <c r="F31" i="3"/>
  <c r="F16" i="3"/>
  <c r="F13" i="3"/>
  <c r="F9" i="3"/>
  <c r="F26" i="2"/>
  <c r="J12" i="1"/>
  <c r="J13" i="1"/>
  <c r="J17" i="1"/>
  <c r="E14" i="1"/>
  <c r="E11" i="1"/>
  <c r="E10" i="1"/>
  <c r="F105" i="3" l="1"/>
  <c r="J10" i="1"/>
  <c r="J9" i="1" s="1"/>
  <c r="E70" i="3"/>
  <c r="F40" i="3"/>
  <c r="E33" i="3"/>
  <c r="E7" i="3" s="1"/>
  <c r="D6" i="3"/>
  <c r="E6" i="3" l="1"/>
  <c r="F6" i="3" s="1"/>
  <c r="F70" i="3"/>
  <c r="F7" i="3"/>
  <c r="F33" i="3"/>
  <c r="F36" i="3" l="1"/>
  <c r="F38" i="3"/>
  <c r="F64" i="3"/>
  <c r="F71" i="3"/>
  <c r="F72" i="3"/>
  <c r="F112" i="3"/>
  <c r="O103" i="3"/>
  <c r="O86" i="3"/>
  <c r="O87" i="3"/>
  <c r="O88" i="3"/>
  <c r="O20" i="3"/>
  <c r="O19" i="3"/>
  <c r="M13" i="2" l="1"/>
  <c r="M12" i="2"/>
  <c r="O111" i="3"/>
  <c r="O108" i="3" s="1"/>
  <c r="O107" i="3"/>
  <c r="O104" i="3"/>
  <c r="O102" i="3"/>
  <c r="O101" i="3"/>
  <c r="O94" i="3"/>
  <c r="O85" i="3"/>
  <c r="O84" i="3"/>
  <c r="O83" i="3"/>
  <c r="O82" i="3"/>
  <c r="O78" i="3" l="1"/>
  <c r="O77" i="3" s="1"/>
  <c r="O98" i="3"/>
  <c r="O91" i="3"/>
  <c r="O105" i="3"/>
  <c r="M11" i="2"/>
  <c r="M16" i="2" l="1"/>
  <c r="M15" i="2" s="1"/>
  <c r="M26" i="2"/>
  <c r="M18" i="2" l="1"/>
  <c r="M17" i="2" s="1"/>
  <c r="M10" i="2"/>
  <c r="M5" i="2" l="1"/>
  <c r="O72" i="3"/>
  <c r="O18" i="3" l="1"/>
  <c r="O16" i="3" l="1"/>
  <c r="O11" i="3" l="1"/>
  <c r="O32" i="3" l="1"/>
  <c r="O31" i="3" s="1"/>
  <c r="O74" i="3"/>
  <c r="O68" i="3"/>
  <c r="O67" i="3"/>
  <c r="O66" i="3"/>
  <c r="O61" i="3"/>
  <c r="O62" i="3"/>
  <c r="O63" i="3"/>
  <c r="O60" i="3"/>
  <c r="O59" i="3"/>
  <c r="O52" i="3"/>
  <c r="O51" i="3"/>
  <c r="O50" i="3"/>
  <c r="O46" i="3"/>
  <c r="O47" i="3"/>
  <c r="O48" i="3"/>
  <c r="O49" i="3"/>
  <c r="O45" i="3"/>
  <c r="O39" i="3"/>
  <c r="O38" i="3" s="1"/>
  <c r="O37" i="3"/>
  <c r="O36" i="3" s="1"/>
  <c r="O35" i="3"/>
  <c r="O34" i="3" s="1"/>
  <c r="O12" i="3"/>
  <c r="O10" i="3"/>
  <c r="O57" i="3" l="1"/>
  <c r="O43" i="3"/>
  <c r="O9" i="3"/>
  <c r="O33" i="3"/>
  <c r="O73" i="3"/>
  <c r="O70" i="3" s="1"/>
  <c r="O64" i="3"/>
  <c r="O40" i="3" l="1"/>
  <c r="O21" i="3"/>
  <c r="O24" i="3" l="1"/>
  <c r="O8" i="3" s="1"/>
  <c r="O7" i="3" l="1"/>
  <c r="O6" i="3" s="1"/>
</calcChain>
</file>

<file path=xl/comments1.xml><?xml version="1.0" encoding="utf-8"?>
<comments xmlns="http://schemas.openxmlformats.org/spreadsheetml/2006/main">
  <authors>
    <author>user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기본급의</t>
        </r>
        <r>
          <rPr>
            <sz val="9"/>
            <color indexed="81"/>
            <rFont val="Tahoma"/>
            <family val="2"/>
          </rPr>
          <t xml:space="preserve"> 70%
1,486,800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1,974,000*70%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김일범</t>
        </r>
        <r>
          <rPr>
            <sz val="9"/>
            <color indexed="81"/>
            <rFont val="Tahoma"/>
            <family val="2"/>
          </rPr>
          <t xml:space="preserve"> 3,256,750
</t>
        </r>
        <r>
          <rPr>
            <sz val="9"/>
            <color indexed="81"/>
            <rFont val="돋움"/>
            <family val="3"/>
            <charset val="129"/>
          </rPr>
          <t>배혜경</t>
        </r>
        <r>
          <rPr>
            <sz val="9"/>
            <color indexed="81"/>
            <rFont val="Tahoma"/>
            <family val="2"/>
          </rPr>
          <t xml:space="preserve"> 1,500,000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b/>
            <sz val="9"/>
            <color indexed="81"/>
            <rFont val="돋움"/>
            <family val="3"/>
            <charset val="129"/>
          </rPr>
          <t>지역주민공동체활동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변경
</t>
        </r>
      </text>
    </comment>
    <comment ref="G8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지역주민영화관람
변경
</t>
        </r>
      </text>
    </comment>
  </commentList>
</comments>
</file>

<file path=xl/sharedStrings.xml><?xml version="1.0" encoding="utf-8"?>
<sst xmlns="http://schemas.openxmlformats.org/spreadsheetml/2006/main" count="419" uniqueCount="226">
  <si>
    <t>사회보험
부담금</t>
    <phoneticPr fontId="1" type="noConversion"/>
  </si>
  <si>
    <t>관</t>
    <phoneticPr fontId="1" type="noConversion"/>
  </si>
  <si>
    <t>항</t>
    <phoneticPr fontId="1" type="noConversion"/>
  </si>
  <si>
    <t>증감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</si>
  <si>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</si>
  <si>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</si>
  <si>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</si>
  <si>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</si>
  <si>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</si>
  <si>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</si>
  <si>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</si>
  <si>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</si>
  <si>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</si>
  <si>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</si>
  <si>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</si>
  <si>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</si>
  <si>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</si>
  <si>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</si>
  <si>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</si>
  <si>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</si>
  <si>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</si>
  <si>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1. 세입·세출 총괄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</si>
  <si>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</si>
  <si>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</si>
  <si>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</si>
  <si>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</si>
  <si>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</si>
  <si>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</si>
  <si>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</si>
  <si>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</si>
  <si>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</si>
  <si>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</si>
  <si>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</si>
  <si>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2. 세입내역</t>
    <phoneticPr fontId="1" type="noConversion"/>
  </si>
  <si>
    <t>3. 세출내역</t>
    <phoneticPr fontId="1" type="noConversion"/>
  </si>
  <si>
    <t>퇴직금 및 
퇴직적립금</t>
    <phoneticPr fontId="1" type="noConversion"/>
  </si>
  <si>
    <t>총   계</t>
    <phoneticPr fontId="1" type="noConversion"/>
  </si>
  <si>
    <t>기타
보조금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</si>
  <si>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</si>
  <si>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</si>
  <si>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</si>
  <si>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비지정후원금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</si>
  <si>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</si>
  <si>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</si>
  <si>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</si>
  <si>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</si>
  <si>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</si>
  <si>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</si>
  <si>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</si>
  <si>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예   비   비</t>
    <phoneticPr fontId="1" type="noConversion"/>
  </si>
  <si>
    <t>예   비   비</t>
    <phoneticPr fontId="1" type="noConversion"/>
  </si>
  <si>
    <t>기관운영비</t>
    <phoneticPr fontId="1" type="noConversion"/>
  </si>
  <si>
    <t>직책보조비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</si>
  <si>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</si>
  <si>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</si>
  <si>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</si>
  <si>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</si>
  <si>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</si>
  <si>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</si>
  <si>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</si>
  <si>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</si>
  <si>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</si>
  <si>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</si>
  <si>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사업비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</si>
  <si>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</si>
  <si>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</si>
  <si>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</si>
  <si>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</si>
  <si>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</si>
  <si>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</si>
  <si>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건강보험료</t>
    <phoneticPr fontId="1" type="noConversion"/>
  </si>
  <si>
    <t>%</t>
    <phoneticPr fontId="1" type="noConversion"/>
  </si>
  <si>
    <t>국민연금</t>
    <phoneticPr fontId="1" type="noConversion"/>
  </si>
  <si>
    <t>고용보험</t>
    <phoneticPr fontId="1" type="noConversion"/>
  </si>
  <si>
    <t>산재보험</t>
    <phoneticPr fontId="1" type="noConversion"/>
  </si>
  <si>
    <t>년</t>
    <phoneticPr fontId="1" type="noConversion"/>
  </si>
  <si>
    <t>신문구독료</t>
    <phoneticPr fontId="1" type="noConversion"/>
  </si>
  <si>
    <t>정수기임대료</t>
    <phoneticPr fontId="1" type="noConversion"/>
  </si>
  <si>
    <t>수수료</t>
    <phoneticPr fontId="1" type="noConversion"/>
  </si>
  <si>
    <t>전기요금</t>
    <phoneticPr fontId="1" type="noConversion"/>
  </si>
  <si>
    <t>전화요금</t>
    <phoneticPr fontId="1" type="noConversion"/>
  </si>
  <si>
    <t>상하수도요금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</si>
  <si>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</si>
  <si>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</si>
  <si>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</si>
  <si>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</si>
  <si>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</si>
  <si>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퇴직적립금</t>
    <phoneticPr fontId="1" type="noConversion"/>
  </si>
  <si>
    <t>기관운영 및 업무협의</t>
    <phoneticPr fontId="1" type="noConversion"/>
  </si>
  <si>
    <t>회의경비</t>
    <phoneticPr fontId="1" type="noConversion"/>
  </si>
  <si>
    <t>1/12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</si>
  <si>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</si>
  <si>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</si>
  <si>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</si>
  <si>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</si>
  <si>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</si>
  <si>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</si>
  <si>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>=</t>
    <phoneticPr fontId="1" type="noConversion"/>
  </si>
  <si>
    <t>제수당</t>
    <phoneticPr fontId="1" type="noConversion"/>
  </si>
  <si>
    <t>*</t>
    <phoneticPr fontId="1" type="noConversion"/>
  </si>
  <si>
    <t>회</t>
    <phoneticPr fontId="1" type="noConversion"/>
  </si>
  <si>
    <t>월</t>
    <phoneticPr fontId="1" type="noConversion"/>
  </si>
  <si>
    <t>=</t>
    <phoneticPr fontId="1" type="noConversion"/>
  </si>
  <si>
    <t>년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</si>
  <si>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</si>
  <si>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</si>
  <si>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</si>
  <si>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</si>
  <si>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</si>
  <si>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</si>
  <si>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</si>
  <si>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</si>
  <si>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</si>
  <si>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장기요양보험료</t>
    <phoneticPr fontId="1" type="noConversion"/>
  </si>
  <si>
    <t>년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</si>
  <si>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</si>
  <si>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</si>
  <si>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</si>
  <si>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년</t>
    <phoneticPr fontId="1" type="noConversion"/>
  </si>
  <si>
    <t>월</t>
    <phoneticPr fontId="1" type="noConversion"/>
  </si>
  <si>
    <t>재산수입</t>
    <phoneticPr fontId="1" type="noConversion"/>
  </si>
  <si>
    <t>이   월   금</t>
    <phoneticPr fontId="1" type="noConversion"/>
  </si>
  <si>
    <t>(시민이운영하는 복지법인 우리마을)</t>
    <phoneticPr fontId="1" type="noConversion"/>
  </si>
  <si>
    <t>기본재산
수입</t>
    <phoneticPr fontId="1" type="noConversion"/>
  </si>
  <si>
    <t>배당  및 
이자수입</t>
    <phoneticPr fontId="1" type="noConversion"/>
  </si>
  <si>
    <t>팀장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</si>
  <si>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</si>
  <si>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</si>
  <si>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</si>
  <si>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 xml:space="preserve"> </t>
    <phoneticPr fontId="1" type="noConversion"/>
  </si>
  <si>
    <t xml:space="preserve"> </t>
    <phoneticPr fontId="1" type="noConversion"/>
  </si>
  <si>
    <t>2015년,2016년 퇴직적립금</t>
    <phoneticPr fontId="1" type="noConversion"/>
  </si>
  <si>
    <t>인터넷요금</t>
    <phoneticPr fontId="1" type="noConversion"/>
  </si>
  <si>
    <t>프린트렌탈요금</t>
    <phoneticPr fontId="1" type="noConversion"/>
  </si>
  <si>
    <t>월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</si>
  <si>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</si>
  <si>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</si>
  <si>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</si>
  <si>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</si>
  <si>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</si>
  <si>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</si>
  <si>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>주민설명회및토론회</t>
    <phoneticPr fontId="1" type="noConversion"/>
  </si>
  <si>
    <t>우리가락교실</t>
    <phoneticPr fontId="1" type="noConversion"/>
  </si>
  <si>
    <t>회</t>
    <phoneticPr fontId="1" type="noConversion"/>
  </si>
  <si>
    <t>청소년자원봉사단활동</t>
    <phoneticPr fontId="1" type="noConversion"/>
  </si>
  <si>
    <t>마을국수나눔잔치</t>
    <phoneticPr fontId="1" type="noConversion"/>
  </si>
  <si>
    <t>주민영화관람</t>
    <phoneticPr fontId="1" type="noConversion"/>
  </si>
  <si>
    <t>마을문화재</t>
    <phoneticPr fontId="1" type="noConversion"/>
  </si>
  <si>
    <t>저소득지역삶의질개선사업</t>
    <phoneticPr fontId="1" type="noConversion"/>
  </si>
  <si>
    <t>변화의시작,전기로희망을</t>
    <phoneticPr fontId="1" type="noConversion"/>
  </si>
  <si>
    <t>출장마을관리사무소</t>
    <phoneticPr fontId="1" type="noConversion"/>
  </si>
  <si>
    <t>회원개발및관리사업</t>
    <phoneticPr fontId="1" type="noConversion"/>
  </si>
  <si>
    <t>○ 회원개발 및 관리사업</t>
    <phoneticPr fontId="1" type="noConversion"/>
  </si>
  <si>
    <t>소식지발송</t>
    <phoneticPr fontId="1" type="noConversion"/>
  </si>
  <si>
    <t>CMS관리</t>
    <phoneticPr fontId="1" type="noConversion"/>
  </si>
  <si>
    <t>홍보리플렛제작</t>
    <phoneticPr fontId="1" type="noConversion"/>
  </si>
  <si>
    <t>회원발굴및관리</t>
    <phoneticPr fontId="1" type="noConversion"/>
  </si>
  <si>
    <t>외부지원사업</t>
    <phoneticPr fontId="1" type="noConversion"/>
  </si>
  <si>
    <t>○ 외부지원사업</t>
    <phoneticPr fontId="1" type="noConversion"/>
  </si>
  <si>
    <t>년</t>
    <phoneticPr fontId="1" type="noConversion"/>
  </si>
  <si>
    <t>마을도서관</t>
    <phoneticPr fontId="1" type="noConversion"/>
  </si>
  <si>
    <t>내부역량
강화사업</t>
    <phoneticPr fontId="1" type="noConversion"/>
  </si>
  <si>
    <t>○내부역량강화사업</t>
    <phoneticPr fontId="1" type="noConversion"/>
  </si>
  <si>
    <t>직원교육</t>
    <phoneticPr fontId="1" type="noConversion"/>
  </si>
  <si>
    <t>선진지견학및직원연수</t>
    <phoneticPr fontId="1" type="noConversion"/>
  </si>
  <si>
    <t>(단위:천원)</t>
    <phoneticPr fontId="1" type="noConversion"/>
  </si>
  <si>
    <t xml:space="preserve"> 출장여비</t>
    <phoneticPr fontId="1" type="noConversion"/>
  </si>
  <si>
    <t>증감</t>
    <phoneticPr fontId="1" type="noConversion"/>
  </si>
  <si>
    <t xml:space="preserve"> </t>
    <phoneticPr fontId="1" type="noConversion"/>
  </si>
  <si>
    <t xml:space="preserve">상여금 </t>
    <phoneticPr fontId="1" type="noConversion"/>
  </si>
  <si>
    <t>팀  장</t>
    <phoneticPr fontId="1" type="noConversion"/>
  </si>
  <si>
    <t>활동가A</t>
    <phoneticPr fontId="1" type="noConversion"/>
  </si>
  <si>
    <t>활동가B</t>
    <phoneticPr fontId="1" type="noConversion"/>
  </si>
  <si>
    <t>월회원</t>
    <phoneticPr fontId="1" type="noConversion"/>
  </si>
  <si>
    <t>연회원</t>
    <phoneticPr fontId="1" type="noConversion"/>
  </si>
  <si>
    <t>월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</si>
  <si>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</si>
  <si>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</si>
  <si>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</si>
  <si>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기타후원금</t>
    <phoneticPr fontId="1" type="noConversion"/>
  </si>
  <si>
    <t>예비비</t>
    <phoneticPr fontId="1" type="noConversion"/>
  </si>
  <si>
    <t>○ 지역공동체 활성화 및 지역공동체 지원사업</t>
    <phoneticPr fontId="1" type="noConversion"/>
  </si>
  <si>
    <t>기타운영비</t>
    <phoneticPr fontId="1" type="noConversion"/>
  </si>
  <si>
    <t>잡지출</t>
    <phoneticPr fontId="1" type="noConversion"/>
  </si>
  <si>
    <t xml:space="preserve"> </t>
    <phoneticPr fontId="1" type="noConversion"/>
  </si>
  <si>
    <t>지역공동체 활성화사업및 지역동동체지원사업</t>
    <phoneticPr fontId="1" type="noConversion"/>
  </si>
  <si>
    <t>마을공동체텃밭사업(오아시스)</t>
    <phoneticPr fontId="1" type="noConversion"/>
  </si>
  <si>
    <t>운영지원단장활동비</t>
    <phoneticPr fontId="1" type="noConversion"/>
  </si>
  <si>
    <t>개금사무소</t>
    <phoneticPr fontId="1" type="noConversion"/>
  </si>
  <si>
    <t>기타사무용 물품유지비</t>
    <phoneticPr fontId="1" type="noConversion"/>
  </si>
  <si>
    <t>월</t>
    <phoneticPr fontId="1" type="noConversion"/>
  </si>
  <si>
    <t>사무용품비 및 소모품비</t>
    <phoneticPr fontId="1" type="noConversion"/>
  </si>
  <si>
    <t>도서구입</t>
    <phoneticPr fontId="1" type="noConversion"/>
  </si>
  <si>
    <t>문자통신요금</t>
    <phoneticPr fontId="1" type="noConversion"/>
  </si>
  <si>
    <t>집기구입</t>
    <phoneticPr fontId="1" type="noConversion"/>
  </si>
  <si>
    <t>기타잡비</t>
    <phoneticPr fontId="1" type="noConversion"/>
  </si>
  <si>
    <t>이월금(기본자산)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</si>
  <si>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</si>
  <si>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</si>
  <si>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</si>
  <si>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 </t>
    <phoneticPr fontId="1" type="noConversion"/>
  </si>
  <si>
    <t>주민욕구조사
(사각지대실태조사)/건강실태조사</t>
    <phoneticPr fontId="1" type="noConversion"/>
  </si>
  <si>
    <t>○저소득지역삶의질개선사업</t>
    <phoneticPr fontId="1" type="noConversion"/>
  </si>
  <si>
    <t>○주민욕구조사(사각지대실태조사)/건강실태조사</t>
    <phoneticPr fontId="1" type="noConversion"/>
  </si>
  <si>
    <t>이월금
(후원금)</t>
    <phoneticPr fontId="1" type="noConversion"/>
  </si>
  <si>
    <t>이월금(오아시스 텃밭사업)</t>
    <phoneticPr fontId="1" type="noConversion"/>
  </si>
  <si>
    <t>명절휴가비</t>
    <phoneticPr fontId="1" type="noConversion"/>
  </si>
  <si>
    <t>회</t>
    <phoneticPr fontId="1" type="noConversion"/>
  </si>
  <si>
    <t>CMS출금이체수수료</t>
    <phoneticPr fontId="1" type="noConversion"/>
  </si>
  <si>
    <t>지역주민공동체활동</t>
    <phoneticPr fontId="1" type="noConversion"/>
  </si>
  <si>
    <t xml:space="preserve"> </t>
    <phoneticPr fontId="1" type="noConversion"/>
  </si>
  <si>
    <t xml:space="preserve">이월금 </t>
    <phoneticPr fontId="1" type="noConversion"/>
  </si>
  <si>
    <t xml:space="preserve"> </t>
    <phoneticPr fontId="1" type="noConversion"/>
  </si>
  <si>
    <t>*</t>
    <phoneticPr fontId="1" type="noConversion"/>
  </si>
  <si>
    <t xml:space="preserve">월 </t>
    <phoneticPr fontId="1" type="noConversion"/>
  </si>
  <si>
    <t>=</t>
    <phoneticPr fontId="1" type="noConversion"/>
  </si>
  <si>
    <t xml:space="preserve">대안가족사업 </t>
    <phoneticPr fontId="1" type="noConversion"/>
  </si>
  <si>
    <t>*</t>
    <phoneticPr fontId="1" type="noConversion"/>
  </si>
  <si>
    <t>년</t>
    <phoneticPr fontId="1" type="noConversion"/>
  </si>
  <si>
    <t>이월금(잡수입)</t>
    <phoneticPr fontId="1" type="noConversion"/>
  </si>
  <si>
    <t>기정예산</t>
    <phoneticPr fontId="1" type="noConversion"/>
  </si>
  <si>
    <t>경정예산</t>
    <phoneticPr fontId="1" type="noConversion"/>
  </si>
  <si>
    <t>년</t>
    <phoneticPr fontId="1" type="noConversion"/>
  </si>
  <si>
    <t>2017년도 제3차 추가경정 세입·세출 예산서</t>
    <phoneticPr fontId="1" type="noConversion"/>
  </si>
  <si>
    <t>기정예산</t>
    <phoneticPr fontId="1" type="noConversion"/>
  </si>
  <si>
    <t>경정예산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</si>
</sst>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;[Red]#,##0"/>
    <numFmt numFmtId="177" formatCode="#,##0_);[Red]\(#,##0\)"/>
    <numFmt numFmtId="178" formatCode="0_ "/>
    <numFmt numFmtId="179" formatCode="#,##0_ "/>
    <numFmt numFmtId="180" formatCode="0_);[Red]\(0\)"/>
    <numFmt numFmtId="181" formatCode="#,##0_);\(#,##0\)"/>
  </numFmts>
  <fonts count="1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0" fillId="0" borderId="0" xfId="0" applyBorder="1">
      <alignment vertical="center"/>
    </xf>
    <xf numFmtId="179" fontId="0" fillId="0" borderId="0" xfId="0" applyNumberForma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4" xfId="0" applyFont="1" applyFill="1" applyBorder="1" applyAlignment="1">
      <alignment horizontal="center" vertical="center"/>
    </xf>
    <xf numFmtId="177" fontId="6" fillId="0" borderId="1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179" fontId="4" fillId="0" borderId="3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179" fontId="4" fillId="0" borderId="3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right" vertical="center" wrapText="1"/>
    </xf>
    <xf numFmtId="179" fontId="4" fillId="0" borderId="4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179" fontId="4" fillId="0" borderId="29" xfId="0" applyNumberFormat="1" applyFont="1" applyBorder="1">
      <alignment vertical="center"/>
    </xf>
    <xf numFmtId="0" fontId="4" fillId="0" borderId="16" xfId="0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79" fontId="4" fillId="0" borderId="28" xfId="0" applyNumberFormat="1" applyFont="1" applyBorder="1">
      <alignment vertical="center"/>
    </xf>
    <xf numFmtId="3" fontId="4" fillId="0" borderId="0" xfId="0" applyNumberFormat="1" applyFont="1" applyFill="1" applyBorder="1">
      <alignment vertical="center"/>
    </xf>
    <xf numFmtId="0" fontId="4" fillId="0" borderId="24" xfId="0" applyFont="1" applyBorder="1" applyAlignment="1">
      <alignment vertical="center"/>
    </xf>
    <xf numFmtId="179" fontId="4" fillId="0" borderId="5" xfId="0" applyNumberFormat="1" applyFont="1" applyBorder="1" applyAlignment="1">
      <alignment horizontal="right" vertical="center" wrapText="1"/>
    </xf>
    <xf numFmtId="176" fontId="4" fillId="0" borderId="26" xfId="0" applyNumberFormat="1" applyFont="1" applyBorder="1" applyAlignment="1">
      <alignment vertical="center"/>
    </xf>
    <xf numFmtId="3" fontId="4" fillId="0" borderId="26" xfId="0" applyNumberFormat="1" applyFont="1" applyBorder="1">
      <alignment vertical="center"/>
    </xf>
    <xf numFmtId="179" fontId="4" fillId="0" borderId="31" xfId="0" applyNumberFormat="1" applyFont="1" applyBorder="1">
      <alignment vertical="center"/>
    </xf>
    <xf numFmtId="3" fontId="4" fillId="0" borderId="2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3" fontId="4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4" fillId="0" borderId="29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28" xfId="0" applyNumberFormat="1" applyFont="1" applyFill="1" applyBorder="1">
      <alignment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176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>
      <alignment vertical="center"/>
    </xf>
    <xf numFmtId="179" fontId="8" fillId="0" borderId="28" xfId="0" applyNumberFormat="1" applyFont="1" applyFill="1" applyBorder="1">
      <alignment vertical="center"/>
    </xf>
    <xf numFmtId="0" fontId="4" fillId="0" borderId="28" xfId="0" applyFont="1" applyBorder="1">
      <alignment vertical="center"/>
    </xf>
    <xf numFmtId="176" fontId="8" fillId="0" borderId="26" xfId="0" applyNumberFormat="1" applyFont="1" applyFill="1" applyBorder="1" applyAlignment="1">
      <alignment vertical="center"/>
    </xf>
    <xf numFmtId="3" fontId="8" fillId="0" borderId="26" xfId="0" applyNumberFormat="1" applyFont="1" applyFill="1" applyBorder="1">
      <alignment vertical="center"/>
    </xf>
    <xf numFmtId="0" fontId="8" fillId="0" borderId="26" xfId="0" applyFont="1" applyFill="1" applyBorder="1">
      <alignment vertical="center"/>
    </xf>
    <xf numFmtId="179" fontId="8" fillId="0" borderId="31" xfId="0" applyNumberFormat="1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left" vertical="center"/>
    </xf>
    <xf numFmtId="176" fontId="4" fillId="0" borderId="21" xfId="0" applyNumberFormat="1" applyFont="1" applyBorder="1" applyAlignment="1">
      <alignment horizontal="lef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7" fontId="4" fillId="0" borderId="28" xfId="0" applyNumberFormat="1" applyFont="1" applyBorder="1" applyAlignment="1">
      <alignment vertical="center"/>
    </xf>
    <xf numFmtId="176" fontId="8" fillId="0" borderId="16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7" fontId="8" fillId="0" borderId="23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left" vertical="center"/>
    </xf>
    <xf numFmtId="177" fontId="8" fillId="0" borderId="30" xfId="0" applyNumberFormat="1" applyFont="1" applyBorder="1" applyAlignment="1">
      <alignment horizontal="right" vertical="center"/>
    </xf>
    <xf numFmtId="177" fontId="8" fillId="0" borderId="32" xfId="0" applyNumberFormat="1" applyFont="1" applyBorder="1" applyAlignment="1">
      <alignment vertical="center"/>
    </xf>
    <xf numFmtId="177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79" fontId="4" fillId="0" borderId="2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177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3" fontId="4" fillId="0" borderId="23" xfId="0" applyNumberFormat="1" applyFont="1" applyBorder="1">
      <alignment vertical="center"/>
    </xf>
    <xf numFmtId="0" fontId="4" fillId="0" borderId="23" xfId="0" applyFont="1" applyFill="1" applyBorder="1">
      <alignment vertical="center"/>
    </xf>
    <xf numFmtId="179" fontId="4" fillId="0" borderId="25" xfId="0" applyNumberFormat="1" applyFont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right" vertical="center" wrapText="1"/>
    </xf>
    <xf numFmtId="176" fontId="4" fillId="3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179" fontId="4" fillId="3" borderId="25" xfId="0" applyNumberFormat="1" applyFont="1" applyFill="1" applyBorder="1" applyAlignment="1">
      <alignment vertical="center"/>
    </xf>
    <xf numFmtId="176" fontId="4" fillId="3" borderId="20" xfId="0" applyNumberFormat="1" applyFont="1" applyFill="1" applyBorder="1" applyAlignment="1">
      <alignment horizontal="center" vertical="center"/>
    </xf>
    <xf numFmtId="0" fontId="4" fillId="3" borderId="23" xfId="0" applyFont="1" applyFill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right" vertical="center" wrapText="1"/>
    </xf>
    <xf numFmtId="176" fontId="4" fillId="3" borderId="24" xfId="0" applyNumberFormat="1" applyFont="1" applyFill="1" applyBorder="1" applyAlignment="1">
      <alignment horizontal="center" vertical="center"/>
    </xf>
    <xf numFmtId="0" fontId="4" fillId="3" borderId="26" xfId="0" applyFont="1" applyFill="1" applyBorder="1">
      <alignment vertical="center"/>
    </xf>
    <xf numFmtId="179" fontId="4" fillId="3" borderId="3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23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right" vertical="center"/>
    </xf>
    <xf numFmtId="179" fontId="4" fillId="3" borderId="2" xfId="0" applyNumberFormat="1" applyFont="1" applyFill="1" applyBorder="1" applyAlignment="1">
      <alignment horizontal="right" vertical="center" wrapText="1"/>
    </xf>
    <xf numFmtId="0" fontId="4" fillId="3" borderId="22" xfId="0" applyFont="1" applyFill="1" applyBorder="1">
      <alignment vertical="center"/>
    </xf>
    <xf numFmtId="179" fontId="4" fillId="3" borderId="29" xfId="0" applyNumberFormat="1" applyFont="1" applyFill="1" applyBorder="1">
      <alignment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>
      <alignment vertical="center"/>
    </xf>
    <xf numFmtId="0" fontId="8" fillId="3" borderId="23" xfId="0" applyFont="1" applyFill="1" applyBorder="1">
      <alignment vertical="center"/>
    </xf>
    <xf numFmtId="179" fontId="8" fillId="3" borderId="25" xfId="0" applyNumberFormat="1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3" fontId="8" fillId="3" borderId="30" xfId="0" applyNumberFormat="1" applyFont="1" applyFill="1" applyBorder="1">
      <alignment vertical="center"/>
    </xf>
    <xf numFmtId="0" fontId="8" fillId="3" borderId="30" xfId="0" applyFont="1" applyFill="1" applyBorder="1">
      <alignment vertical="center"/>
    </xf>
    <xf numFmtId="0" fontId="4" fillId="3" borderId="30" xfId="0" applyFont="1" applyFill="1" applyBorder="1">
      <alignment vertical="center"/>
    </xf>
    <xf numFmtId="179" fontId="8" fillId="3" borderId="32" xfId="0" applyNumberFormat="1" applyFont="1" applyFill="1" applyBorder="1">
      <alignment vertical="center"/>
    </xf>
    <xf numFmtId="176" fontId="4" fillId="3" borderId="23" xfId="0" applyNumberFormat="1" applyFont="1" applyFill="1" applyBorder="1" applyAlignment="1">
      <alignment horizontal="left" vertical="center"/>
    </xf>
    <xf numFmtId="176" fontId="4" fillId="3" borderId="14" xfId="0" applyNumberFormat="1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 wrapText="1"/>
    </xf>
    <xf numFmtId="179" fontId="4" fillId="3" borderId="24" xfId="0" applyNumberFormat="1" applyFont="1" applyFill="1" applyBorder="1" applyAlignment="1">
      <alignment vertical="center" wrapText="1"/>
    </xf>
    <xf numFmtId="179" fontId="4" fillId="3" borderId="26" xfId="0" applyNumberFormat="1" applyFont="1" applyFill="1" applyBorder="1" applyAlignment="1">
      <alignment vertical="center" wrapText="1"/>
    </xf>
    <xf numFmtId="179" fontId="4" fillId="3" borderId="34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left" vertical="center"/>
    </xf>
    <xf numFmtId="177" fontId="4" fillId="3" borderId="23" xfId="0" applyNumberFormat="1" applyFont="1" applyFill="1" applyBorder="1" applyAlignment="1">
      <alignment horizontal="right" vertical="center"/>
    </xf>
    <xf numFmtId="177" fontId="4" fillId="3" borderId="25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 wrapText="1"/>
    </xf>
    <xf numFmtId="3" fontId="6" fillId="3" borderId="15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vertical="center" wrapText="1"/>
    </xf>
    <xf numFmtId="3" fontId="6" fillId="3" borderId="27" xfId="0" applyNumberFormat="1" applyFont="1" applyFill="1" applyBorder="1" applyAlignment="1">
      <alignment vertical="center" wrapText="1"/>
    </xf>
    <xf numFmtId="179" fontId="4" fillId="3" borderId="3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1" fontId="4" fillId="0" borderId="37" xfId="1" applyFont="1" applyBorder="1" applyAlignment="1">
      <alignment horizontal="right" vertical="center" wrapText="1"/>
    </xf>
    <xf numFmtId="41" fontId="4" fillId="0" borderId="38" xfId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vertical="center"/>
    </xf>
    <xf numFmtId="0" fontId="8" fillId="0" borderId="23" xfId="0" applyFont="1" applyBorder="1">
      <alignment vertical="center"/>
    </xf>
    <xf numFmtId="0" fontId="4" fillId="0" borderId="23" xfId="0" applyFont="1" applyBorder="1">
      <alignment vertical="center"/>
    </xf>
    <xf numFmtId="41" fontId="4" fillId="0" borderId="16" xfId="1" applyFont="1" applyBorder="1" applyAlignment="1">
      <alignment vertical="center"/>
    </xf>
    <xf numFmtId="177" fontId="4" fillId="0" borderId="1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1" fontId="4" fillId="0" borderId="24" xfId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0" xfId="1" applyFont="1" applyBorder="1" applyAlignment="1">
      <alignment horizontal="right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 wrapText="1"/>
    </xf>
    <xf numFmtId="41" fontId="4" fillId="0" borderId="21" xfId="1" applyFont="1" applyBorder="1" applyAlignment="1">
      <alignment vertical="center"/>
    </xf>
    <xf numFmtId="41" fontId="4" fillId="0" borderId="4" xfId="1" applyFont="1" applyBorder="1" applyAlignment="1">
      <alignment horizontal="right" vertical="center" wrapText="1"/>
    </xf>
    <xf numFmtId="41" fontId="4" fillId="0" borderId="5" xfId="1" applyFont="1" applyBorder="1" applyAlignment="1">
      <alignment horizontal="right" vertical="center" wrapText="1"/>
    </xf>
    <xf numFmtId="0" fontId="4" fillId="0" borderId="58" xfId="0" applyFont="1" applyBorder="1" applyAlignment="1">
      <alignment horizontal="center" vertical="center"/>
    </xf>
    <xf numFmtId="176" fontId="4" fillId="0" borderId="59" xfId="0" applyNumberFormat="1" applyFont="1" applyBorder="1" applyAlignment="1">
      <alignment vertical="center" wrapText="1"/>
    </xf>
    <xf numFmtId="177" fontId="4" fillId="0" borderId="16" xfId="0" applyNumberFormat="1" applyFont="1" applyBorder="1" applyAlignment="1">
      <alignment horizontal="right" vertical="center" wrapText="1"/>
    </xf>
    <xf numFmtId="3" fontId="4" fillId="5" borderId="1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179" fontId="4" fillId="0" borderId="4" xfId="1" applyNumberFormat="1" applyFont="1" applyBorder="1" applyAlignment="1">
      <alignment horizontal="right" vertical="center" wrapText="1"/>
    </xf>
    <xf numFmtId="179" fontId="4" fillId="0" borderId="10" xfId="1" applyNumberFormat="1" applyFont="1" applyBorder="1" applyAlignment="1">
      <alignment horizontal="right" vertical="center" wrapText="1"/>
    </xf>
    <xf numFmtId="179" fontId="4" fillId="3" borderId="3" xfId="1" applyNumberFormat="1" applyFont="1" applyFill="1" applyBorder="1" applyAlignment="1">
      <alignment horizontal="right" vertical="center"/>
    </xf>
    <xf numFmtId="179" fontId="4" fillId="0" borderId="2" xfId="1" applyNumberFormat="1" applyFont="1" applyBorder="1" applyAlignment="1">
      <alignment horizontal="right" vertical="center" wrapText="1"/>
    </xf>
    <xf numFmtId="179" fontId="4" fillId="0" borderId="38" xfId="1" applyNumberFormat="1" applyFont="1" applyBorder="1" applyAlignment="1">
      <alignment horizontal="right" vertical="center" wrapText="1"/>
    </xf>
    <xf numFmtId="179" fontId="4" fillId="3" borderId="4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177" fontId="4" fillId="5" borderId="0" xfId="0" applyNumberFormat="1" applyFont="1" applyFill="1" applyBorder="1" applyAlignment="1">
      <alignment horizontal="right" vertical="center" wrapText="1"/>
    </xf>
    <xf numFmtId="0" fontId="4" fillId="5" borderId="16" xfId="0" applyFont="1" applyFill="1" applyBorder="1" applyAlignment="1">
      <alignment vertical="center"/>
    </xf>
    <xf numFmtId="179" fontId="4" fillId="5" borderId="10" xfId="0" applyNumberFormat="1" applyFont="1" applyFill="1" applyBorder="1" applyAlignment="1">
      <alignment horizontal="right" vertical="center" wrapText="1"/>
    </xf>
    <xf numFmtId="176" fontId="4" fillId="5" borderId="0" xfId="0" applyNumberFormat="1" applyFont="1" applyFill="1" applyBorder="1" applyAlignment="1">
      <alignment vertical="center"/>
    </xf>
    <xf numFmtId="3" fontId="4" fillId="5" borderId="0" xfId="0" applyNumberFormat="1" applyFont="1" applyFill="1" applyBorder="1">
      <alignment vertical="center"/>
    </xf>
    <xf numFmtId="0" fontId="4" fillId="5" borderId="0" xfId="0" applyFont="1" applyFill="1" applyBorder="1">
      <alignment vertical="center"/>
    </xf>
    <xf numFmtId="179" fontId="4" fillId="5" borderId="28" xfId="0" applyNumberFormat="1" applyFont="1" applyFill="1" applyBorder="1">
      <alignment vertical="center"/>
    </xf>
    <xf numFmtId="41" fontId="4" fillId="5" borderId="10" xfId="0" applyNumberFormat="1" applyFont="1" applyFill="1" applyBorder="1" applyAlignment="1">
      <alignment horizontal="right" vertical="center" wrapText="1"/>
    </xf>
    <xf numFmtId="41" fontId="4" fillId="5" borderId="16" xfId="1" applyFont="1" applyFill="1" applyBorder="1" applyAlignment="1">
      <alignment vertical="center"/>
    </xf>
    <xf numFmtId="176" fontId="8" fillId="5" borderId="0" xfId="0" applyNumberFormat="1" applyFont="1" applyFill="1" applyBorder="1" applyAlignment="1">
      <alignment vertical="center"/>
    </xf>
    <xf numFmtId="3" fontId="8" fillId="5" borderId="0" xfId="0" applyNumberFormat="1" applyFont="1" applyFill="1" applyBorder="1">
      <alignment vertical="center"/>
    </xf>
    <xf numFmtId="0" fontId="8" fillId="5" borderId="0" xfId="0" applyFont="1" applyFill="1" applyBorder="1">
      <alignment vertical="center"/>
    </xf>
    <xf numFmtId="179" fontId="8" fillId="5" borderId="28" xfId="0" applyNumberFormat="1" applyFont="1" applyFill="1" applyBorder="1">
      <alignment vertical="center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4" fillId="4" borderId="0" xfId="0" applyFont="1" applyFill="1" applyBorder="1">
      <alignment vertical="center"/>
    </xf>
    <xf numFmtId="179" fontId="8" fillId="4" borderId="28" xfId="0" applyNumberFormat="1" applyFont="1" applyFill="1" applyBorder="1">
      <alignment vertical="center"/>
    </xf>
    <xf numFmtId="3" fontId="6" fillId="0" borderId="36" xfId="0" applyNumberFormat="1" applyFont="1" applyBorder="1" applyAlignment="1">
      <alignment horizontal="right" vertical="center" wrapText="1"/>
    </xf>
    <xf numFmtId="41" fontId="8" fillId="4" borderId="0" xfId="1" applyFont="1" applyFill="1" applyBorder="1">
      <alignment vertical="center"/>
    </xf>
    <xf numFmtId="0" fontId="8" fillId="0" borderId="22" xfId="0" applyFont="1" applyBorder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41" fontId="4" fillId="4" borderId="0" xfId="1" applyFont="1" applyFill="1" applyBorder="1">
      <alignment vertical="center"/>
    </xf>
    <xf numFmtId="41" fontId="8" fillId="4" borderId="28" xfId="1" applyFont="1" applyFill="1" applyBorder="1">
      <alignment vertical="center"/>
    </xf>
    <xf numFmtId="179" fontId="6" fillId="0" borderId="15" xfId="0" applyNumberFormat="1" applyFont="1" applyBorder="1" applyAlignment="1">
      <alignment horizontal="right" vertical="center" wrapText="1"/>
    </xf>
    <xf numFmtId="179" fontId="4" fillId="5" borderId="10" xfId="1" applyNumberFormat="1" applyFont="1" applyFill="1" applyBorder="1" applyAlignment="1">
      <alignment horizontal="right" vertical="center" wrapText="1"/>
    </xf>
    <xf numFmtId="179" fontId="4" fillId="0" borderId="5" xfId="1" applyNumberFormat="1" applyFont="1" applyBorder="1" applyAlignment="1">
      <alignment horizontal="right" vertical="center" wrapText="1"/>
    </xf>
    <xf numFmtId="176" fontId="4" fillId="4" borderId="0" xfId="0" applyNumberFormat="1" applyFont="1" applyFill="1" applyBorder="1" applyAlignment="1">
      <alignment vertical="center"/>
    </xf>
    <xf numFmtId="179" fontId="4" fillId="4" borderId="28" xfId="0" applyNumberFormat="1" applyFont="1" applyFill="1" applyBorder="1" applyAlignment="1">
      <alignment vertical="center"/>
    </xf>
    <xf numFmtId="3" fontId="4" fillId="5" borderId="21" xfId="0" applyNumberFormat="1" applyFont="1" applyFill="1" applyBorder="1" applyAlignment="1">
      <alignment horizontal="right" vertical="center"/>
    </xf>
    <xf numFmtId="179" fontId="4" fillId="5" borderId="4" xfId="0" applyNumberFormat="1" applyFont="1" applyFill="1" applyBorder="1" applyAlignment="1">
      <alignment horizontal="right" vertical="center" wrapText="1"/>
    </xf>
    <xf numFmtId="176" fontId="4" fillId="5" borderId="22" xfId="0" applyNumberFormat="1" applyFont="1" applyFill="1" applyBorder="1" applyAlignment="1">
      <alignment horizontal="center" vertical="center"/>
    </xf>
    <xf numFmtId="0" fontId="4" fillId="5" borderId="22" xfId="0" applyFont="1" applyFill="1" applyBorder="1">
      <alignment vertical="center"/>
    </xf>
    <xf numFmtId="179" fontId="4" fillId="5" borderId="29" xfId="0" applyNumberFormat="1" applyFont="1" applyFill="1" applyBorder="1">
      <alignment vertical="center"/>
    </xf>
    <xf numFmtId="3" fontId="4" fillId="5" borderId="16" xfId="0" applyNumberFormat="1" applyFont="1" applyFill="1" applyBorder="1" applyAlignment="1">
      <alignment horizontal="right" vertical="center"/>
    </xf>
    <xf numFmtId="176" fontId="4" fillId="5" borderId="0" xfId="0" applyNumberFormat="1" applyFont="1" applyFill="1" applyBorder="1" applyAlignment="1">
      <alignment horizontal="center" vertical="center"/>
    </xf>
    <xf numFmtId="179" fontId="4" fillId="5" borderId="28" xfId="0" applyNumberFormat="1" applyFont="1" applyFill="1" applyBorder="1" applyAlignment="1">
      <alignment vertical="center"/>
    </xf>
    <xf numFmtId="179" fontId="4" fillId="5" borderId="5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176" fontId="4" fillId="5" borderId="22" xfId="0" applyNumberFormat="1" applyFont="1" applyFill="1" applyBorder="1" applyAlignment="1">
      <alignment vertical="center"/>
    </xf>
    <xf numFmtId="179" fontId="4" fillId="5" borderId="29" xfId="0" applyNumberFormat="1" applyFont="1" applyFill="1" applyBorder="1" applyAlignment="1">
      <alignment vertical="center"/>
    </xf>
    <xf numFmtId="3" fontId="8" fillId="5" borderId="0" xfId="0" applyNumberFormat="1" applyFont="1" applyFill="1" applyBorder="1" applyAlignment="1">
      <alignment horizontal="right" vertical="center"/>
    </xf>
    <xf numFmtId="41" fontId="8" fillId="5" borderId="0" xfId="1" applyFont="1" applyFill="1" applyBorder="1">
      <alignment vertical="center"/>
    </xf>
    <xf numFmtId="41" fontId="4" fillId="5" borderId="10" xfId="1" applyFont="1" applyFill="1" applyBorder="1" applyAlignment="1">
      <alignment horizontal="right" vertical="center" wrapText="1"/>
    </xf>
    <xf numFmtId="41" fontId="4" fillId="5" borderId="5" xfId="1" applyFont="1" applyFill="1" applyBorder="1" applyAlignment="1">
      <alignment horizontal="right" vertical="center" wrapText="1"/>
    </xf>
    <xf numFmtId="176" fontId="8" fillId="5" borderId="26" xfId="0" applyNumberFormat="1" applyFont="1" applyFill="1" applyBorder="1" applyAlignment="1">
      <alignment vertical="center"/>
    </xf>
    <xf numFmtId="3" fontId="8" fillId="5" borderId="26" xfId="0" applyNumberFormat="1" applyFont="1" applyFill="1" applyBorder="1">
      <alignment vertical="center"/>
    </xf>
    <xf numFmtId="0" fontId="8" fillId="5" borderId="26" xfId="0" applyFont="1" applyFill="1" applyBorder="1">
      <alignment vertical="center"/>
    </xf>
    <xf numFmtId="0" fontId="4" fillId="5" borderId="26" xfId="0" applyFont="1" applyFill="1" applyBorder="1">
      <alignment vertical="center"/>
    </xf>
    <xf numFmtId="179" fontId="8" fillId="5" borderId="31" xfId="0" applyNumberFormat="1" applyFont="1" applyFill="1" applyBorder="1">
      <alignment vertical="center"/>
    </xf>
    <xf numFmtId="0" fontId="8" fillId="5" borderId="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vertical="center"/>
    </xf>
    <xf numFmtId="176" fontId="8" fillId="5" borderId="22" xfId="0" applyNumberFormat="1" applyFont="1" applyFill="1" applyBorder="1" applyAlignment="1">
      <alignment vertical="center"/>
    </xf>
    <xf numFmtId="3" fontId="8" fillId="5" borderId="22" xfId="0" applyNumberFormat="1" applyFont="1" applyFill="1" applyBorder="1">
      <alignment vertical="center"/>
    </xf>
    <xf numFmtId="0" fontId="8" fillId="5" borderId="22" xfId="0" applyFont="1" applyFill="1" applyBorder="1">
      <alignment vertical="center"/>
    </xf>
    <xf numFmtId="179" fontId="8" fillId="5" borderId="29" xfId="0" applyNumberFormat="1" applyFont="1" applyFill="1" applyBorder="1">
      <alignment vertical="center"/>
    </xf>
    <xf numFmtId="0" fontId="4" fillId="5" borderId="10" xfId="0" applyFont="1" applyFill="1" applyBorder="1" applyAlignment="1">
      <alignment horizontal="right" vertical="center" wrapText="1"/>
    </xf>
    <xf numFmtId="0" fontId="4" fillId="5" borderId="2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right" vertical="center" wrapText="1"/>
    </xf>
    <xf numFmtId="176" fontId="9" fillId="5" borderId="26" xfId="0" applyNumberFormat="1" applyFont="1" applyFill="1" applyBorder="1" applyAlignment="1">
      <alignment vertical="center"/>
    </xf>
    <xf numFmtId="41" fontId="4" fillId="5" borderId="0" xfId="1" applyFont="1" applyFill="1" applyBorder="1">
      <alignment vertical="center"/>
    </xf>
    <xf numFmtId="41" fontId="8" fillId="5" borderId="28" xfId="1" applyFont="1" applyFill="1" applyBorder="1">
      <alignment vertical="center"/>
    </xf>
    <xf numFmtId="3" fontId="4" fillId="4" borderId="0" xfId="0" applyNumberFormat="1" applyFont="1" applyFill="1" applyBorder="1">
      <alignment vertical="center"/>
    </xf>
    <xf numFmtId="41" fontId="8" fillId="4" borderId="0" xfId="1" applyFont="1" applyFill="1" applyBorder="1" applyAlignment="1">
      <alignment horizontal="left" vertical="top"/>
    </xf>
    <xf numFmtId="41" fontId="8" fillId="4" borderId="0" xfId="1" applyFont="1" applyFill="1" applyBorder="1" applyAlignment="1">
      <alignment vertical="center"/>
    </xf>
    <xf numFmtId="41" fontId="8" fillId="4" borderId="0" xfId="1" applyFont="1" applyFill="1" applyBorder="1" applyAlignment="1">
      <alignment horizontal="center" vertical="center"/>
    </xf>
    <xf numFmtId="179" fontId="0" fillId="4" borderId="0" xfId="0" applyNumberFormat="1" applyFill="1">
      <alignment vertical="center"/>
    </xf>
    <xf numFmtId="176" fontId="8" fillId="5" borderId="16" xfId="0" applyNumberFormat="1" applyFont="1" applyFill="1" applyBorder="1" applyAlignment="1">
      <alignment horizontal="left" vertical="center"/>
    </xf>
    <xf numFmtId="177" fontId="4" fillId="5" borderId="0" xfId="0" applyNumberFormat="1" applyFont="1" applyFill="1" applyBorder="1" applyAlignment="1">
      <alignment horizontal="right" vertical="center"/>
    </xf>
    <xf numFmtId="177" fontId="4" fillId="5" borderId="28" xfId="0" applyNumberFormat="1" applyFont="1" applyFill="1" applyBorder="1" applyAlignment="1">
      <alignment vertical="center"/>
    </xf>
    <xf numFmtId="176" fontId="4" fillId="5" borderId="16" xfId="0" applyNumberFormat="1" applyFont="1" applyFill="1" applyBorder="1" applyAlignment="1">
      <alignment horizontal="left" vertical="center"/>
    </xf>
    <xf numFmtId="177" fontId="4" fillId="5" borderId="28" xfId="0" applyNumberFormat="1" applyFont="1" applyFill="1" applyBorder="1" applyAlignment="1">
      <alignment horizontal="right" vertical="center"/>
    </xf>
    <xf numFmtId="177" fontId="8" fillId="5" borderId="0" xfId="0" applyNumberFormat="1" applyFont="1" applyFill="1" applyBorder="1" applyAlignment="1">
      <alignment horizontal="right" vertical="center"/>
    </xf>
    <xf numFmtId="177" fontId="8" fillId="5" borderId="28" xfId="0" applyNumberFormat="1" applyFont="1" applyFill="1" applyBorder="1" applyAlignment="1">
      <alignment vertical="center"/>
    </xf>
    <xf numFmtId="3" fontId="4" fillId="0" borderId="24" xfId="0" applyNumberFormat="1" applyFont="1" applyBorder="1" applyAlignment="1">
      <alignment horizontal="right" vertical="center"/>
    </xf>
    <xf numFmtId="176" fontId="4" fillId="5" borderId="24" xfId="0" applyNumberFormat="1" applyFont="1" applyFill="1" applyBorder="1" applyAlignment="1">
      <alignment horizontal="left" vertical="center"/>
    </xf>
    <xf numFmtId="177" fontId="8" fillId="5" borderId="26" xfId="0" applyNumberFormat="1" applyFont="1" applyFill="1" applyBorder="1" applyAlignment="1">
      <alignment horizontal="right" vertical="center"/>
    </xf>
    <xf numFmtId="177" fontId="4" fillId="5" borderId="31" xfId="0" applyNumberFormat="1" applyFont="1" applyFill="1" applyBorder="1" applyAlignment="1">
      <alignment horizontal="right" vertical="center"/>
    </xf>
    <xf numFmtId="176" fontId="8" fillId="4" borderId="16" xfId="0" applyNumberFormat="1" applyFont="1" applyFill="1" applyBorder="1" applyAlignment="1">
      <alignment horizontal="left" vertical="center"/>
    </xf>
    <xf numFmtId="177" fontId="4" fillId="4" borderId="0" xfId="0" applyNumberFormat="1" applyFont="1" applyFill="1" applyBorder="1" applyAlignment="1">
      <alignment horizontal="right" vertical="center"/>
    </xf>
    <xf numFmtId="177" fontId="4" fillId="4" borderId="28" xfId="0" applyNumberFormat="1" applyFont="1" applyFill="1" applyBorder="1" applyAlignment="1">
      <alignment vertical="center"/>
    </xf>
    <xf numFmtId="41" fontId="4" fillId="5" borderId="0" xfId="1" applyFont="1" applyFill="1" applyBorder="1" applyAlignment="1">
      <alignment vertical="center"/>
    </xf>
    <xf numFmtId="41" fontId="4" fillId="5" borderId="26" xfId="1" applyFont="1" applyFill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 wrapText="1"/>
    </xf>
    <xf numFmtId="41" fontId="4" fillId="5" borderId="10" xfId="1" applyFont="1" applyFill="1" applyBorder="1" applyAlignment="1">
      <alignment vertical="center"/>
    </xf>
    <xf numFmtId="41" fontId="4" fillId="5" borderId="5" xfId="1" applyFont="1" applyFill="1" applyBorder="1" applyAlignment="1">
      <alignment vertical="center"/>
    </xf>
    <xf numFmtId="177" fontId="4" fillId="5" borderId="4" xfId="0" applyNumberFormat="1" applyFont="1" applyFill="1" applyBorder="1" applyAlignment="1">
      <alignment horizontal="right" vertical="center" wrapText="1"/>
    </xf>
    <xf numFmtId="177" fontId="4" fillId="5" borderId="10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4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4" xfId="0" applyNumberFormat="1" applyFont="1" applyBorder="1" applyAlignment="1">
      <alignment horizontal="center" vertical="center" wrapText="1"/>
    </xf>
    <xf numFmtId="176" fontId="4" fillId="0" borderId="57" xfId="0" applyNumberFormat="1" applyFont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left" vertical="center"/>
    </xf>
    <xf numFmtId="176" fontId="8" fillId="0" borderId="22" xfId="0" applyNumberFormat="1" applyFont="1" applyFill="1" applyBorder="1" applyAlignment="1">
      <alignment horizontal="left" vertical="center"/>
    </xf>
    <xf numFmtId="176" fontId="8" fillId="0" borderId="29" xfId="0" applyNumberFormat="1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zoomScaleNormal="100" workbookViewId="0">
      <selection activeCell="G26" sqref="G26"/>
    </sheetView>
  </sheetViews>
  <sheetFormatPr defaultRowHeight="13.5" x14ac:dyDescent="0.15"/>
  <cols>
    <col min="1" max="4" width="11.21875" style="5" customWidth="1"/>
    <col min="5" max="5" width="11.21875" style="110" customWidth="1"/>
    <col min="6" max="10" width="11.21875" style="5" customWidth="1"/>
  </cols>
  <sheetData>
    <row r="2" spans="1:10" ht="27" x14ac:dyDescent="0.15">
      <c r="A2" s="334" t="s">
        <v>223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22.5" x14ac:dyDescent="0.15">
      <c r="A3" s="340" t="s">
        <v>122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0" x14ac:dyDescent="0.15">
      <c r="C4" s="112"/>
    </row>
    <row r="5" spans="1:10" ht="18.75" x14ac:dyDescent="0.15">
      <c r="A5" s="339" t="s">
        <v>21</v>
      </c>
      <c r="B5" s="339"/>
      <c r="C5" s="339"/>
    </row>
    <row r="6" spans="1:10" ht="15" thickBot="1" x14ac:dyDescent="0.2">
      <c r="A6" s="335" t="s">
        <v>22</v>
      </c>
      <c r="B6" s="335"/>
      <c r="C6" s="335"/>
      <c r="D6" s="335"/>
      <c r="E6" s="335"/>
      <c r="F6" s="335"/>
      <c r="G6" s="335"/>
      <c r="H6" s="335"/>
      <c r="I6" s="335"/>
      <c r="J6" s="335"/>
    </row>
    <row r="7" spans="1:10" ht="27.75" customHeight="1" x14ac:dyDescent="0.15">
      <c r="A7" s="336" t="s">
        <v>24</v>
      </c>
      <c r="B7" s="337"/>
      <c r="C7" s="337"/>
      <c r="D7" s="337"/>
      <c r="E7" s="337"/>
      <c r="F7" s="337" t="s">
        <v>23</v>
      </c>
      <c r="G7" s="337"/>
      <c r="H7" s="337"/>
      <c r="I7" s="337"/>
      <c r="J7" s="338"/>
    </row>
    <row r="8" spans="1:10" ht="27.75" customHeight="1" thickBot="1" x14ac:dyDescent="0.2">
      <c r="A8" s="86" t="s">
        <v>1</v>
      </c>
      <c r="B8" s="87" t="s">
        <v>2</v>
      </c>
      <c r="C8" s="113" t="s">
        <v>224</v>
      </c>
      <c r="D8" s="113" t="s">
        <v>221</v>
      </c>
      <c r="E8" s="114" t="s">
        <v>3</v>
      </c>
      <c r="F8" s="87" t="s">
        <v>1</v>
      </c>
      <c r="G8" s="87" t="s">
        <v>2</v>
      </c>
      <c r="H8" s="113" t="s">
        <v>220</v>
      </c>
      <c r="I8" s="113" t="s">
        <v>221</v>
      </c>
      <c r="J8" s="115" t="s">
        <v>4</v>
      </c>
    </row>
    <row r="9" spans="1:10" ht="27.75" customHeight="1" thickBot="1" x14ac:dyDescent="0.2">
      <c r="A9" s="332" t="s">
        <v>31</v>
      </c>
      <c r="B9" s="333"/>
      <c r="C9" s="8">
        <f t="shared" ref="C9:D9" si="0">SUM(C10:C17)</f>
        <v>192792</v>
      </c>
      <c r="D9" s="8">
        <f t="shared" si="0"/>
        <v>187303</v>
      </c>
      <c r="E9" s="8">
        <f>SUM(D9-C9)</f>
        <v>-5489</v>
      </c>
      <c r="F9" s="333" t="s">
        <v>31</v>
      </c>
      <c r="G9" s="333"/>
      <c r="H9" s="8">
        <f>SUM(H10,H14,H15:H17)</f>
        <v>192792</v>
      </c>
      <c r="I9" s="8">
        <f>SUM(I10,I14,I15:I17)</f>
        <v>187303</v>
      </c>
      <c r="J9" s="258">
        <f>SUM(J10:J17)</f>
        <v>-5489</v>
      </c>
    </row>
    <row r="10" spans="1:10" ht="27.75" customHeight="1" thickTop="1" x14ac:dyDescent="0.15">
      <c r="A10" s="116" t="s">
        <v>120</v>
      </c>
      <c r="B10" s="207" t="s">
        <v>120</v>
      </c>
      <c r="C10" s="88">
        <v>0</v>
      </c>
      <c r="D10" s="88">
        <v>0</v>
      </c>
      <c r="E10" s="89">
        <f>SUM(D10-C10)</f>
        <v>0</v>
      </c>
      <c r="F10" s="207" t="s">
        <v>30</v>
      </c>
      <c r="G10" s="207"/>
      <c r="H10" s="12">
        <v>98714</v>
      </c>
      <c r="I10" s="12">
        <v>98714</v>
      </c>
      <c r="J10" s="188">
        <f>SUM(I10-H10)</f>
        <v>0</v>
      </c>
    </row>
    <row r="11" spans="1:10" ht="27.75" customHeight="1" x14ac:dyDescent="0.15">
      <c r="A11" s="117" t="s">
        <v>43</v>
      </c>
      <c r="B11" s="67" t="s">
        <v>43</v>
      </c>
      <c r="C11" s="17">
        <v>0</v>
      </c>
      <c r="D11" s="17">
        <v>0</v>
      </c>
      <c r="E11" s="120">
        <f>SUM(D11-C11)</f>
        <v>0</v>
      </c>
      <c r="F11" s="329"/>
      <c r="G11" s="67" t="s">
        <v>28</v>
      </c>
      <c r="H11" s="17">
        <v>85747</v>
      </c>
      <c r="I11" s="17">
        <v>85747</v>
      </c>
      <c r="J11" s="189">
        <f>SUM(I11-H11)</f>
        <v>0</v>
      </c>
    </row>
    <row r="12" spans="1:10" ht="27.75" customHeight="1" x14ac:dyDescent="0.15">
      <c r="A12" s="117" t="s">
        <v>44</v>
      </c>
      <c r="B12" s="67" t="s">
        <v>44</v>
      </c>
      <c r="C12" s="17">
        <v>86208</v>
      </c>
      <c r="D12" s="17">
        <v>80700</v>
      </c>
      <c r="E12" s="252">
        <f>SUM(D12-C12)</f>
        <v>-5508</v>
      </c>
      <c r="F12" s="330"/>
      <c r="G12" s="67" t="s">
        <v>45</v>
      </c>
      <c r="H12" s="17">
        <v>4800</v>
      </c>
      <c r="I12" s="17">
        <v>4800</v>
      </c>
      <c r="J12" s="189">
        <f t="shared" ref="J12:J17" si="1">SUM(I12-H12)</f>
        <v>0</v>
      </c>
    </row>
    <row r="13" spans="1:10" ht="27.75" customHeight="1" x14ac:dyDescent="0.15">
      <c r="A13" s="117" t="s">
        <v>25</v>
      </c>
      <c r="B13" s="67" t="s">
        <v>121</v>
      </c>
      <c r="C13" s="17">
        <v>106564</v>
      </c>
      <c r="D13" s="17">
        <v>106564</v>
      </c>
      <c r="E13" s="234">
        <f>SUM(D13-C13)</f>
        <v>0</v>
      </c>
      <c r="F13" s="331"/>
      <c r="G13" s="67" t="s">
        <v>27</v>
      </c>
      <c r="H13" s="17">
        <v>8167</v>
      </c>
      <c r="I13" s="17">
        <v>8167</v>
      </c>
      <c r="J13" s="119">
        <f t="shared" si="1"/>
        <v>0</v>
      </c>
    </row>
    <row r="14" spans="1:10" ht="27.75" customHeight="1" x14ac:dyDescent="0.15">
      <c r="A14" s="121" t="s">
        <v>26</v>
      </c>
      <c r="B14" s="206" t="s">
        <v>26</v>
      </c>
      <c r="C14" s="17">
        <v>20</v>
      </c>
      <c r="D14" s="17">
        <v>39</v>
      </c>
      <c r="E14" s="120">
        <f t="shared" ref="E14" si="2">SUM(D14-C14)</f>
        <v>19</v>
      </c>
      <c r="F14" s="67" t="s">
        <v>46</v>
      </c>
      <c r="G14" s="67" t="s">
        <v>47</v>
      </c>
      <c r="H14" s="17">
        <v>4122</v>
      </c>
      <c r="I14" s="17">
        <v>3622</v>
      </c>
      <c r="J14" s="235">
        <f>SUM(I14-H14)</f>
        <v>-500</v>
      </c>
    </row>
    <row r="15" spans="1:10" ht="27.75" customHeight="1" x14ac:dyDescent="0.15">
      <c r="A15" s="121"/>
      <c r="B15" s="206"/>
      <c r="C15" s="12"/>
      <c r="D15" s="17"/>
      <c r="E15" s="118"/>
      <c r="F15" s="67" t="s">
        <v>48</v>
      </c>
      <c r="G15" s="67" t="s">
        <v>48</v>
      </c>
      <c r="H15" s="17">
        <v>87957</v>
      </c>
      <c r="I15" s="17">
        <v>82968</v>
      </c>
      <c r="J15" s="235">
        <f>SUM(I15-H15)</f>
        <v>-4989</v>
      </c>
    </row>
    <row r="16" spans="1:10" ht="27.75" customHeight="1" x14ac:dyDescent="0.15">
      <c r="A16" s="122"/>
      <c r="B16" s="123"/>
      <c r="C16" s="103"/>
      <c r="D16" s="103"/>
      <c r="E16" s="124"/>
      <c r="F16" s="67" t="s">
        <v>29</v>
      </c>
      <c r="G16" s="67" t="s">
        <v>29</v>
      </c>
      <c r="H16" s="17">
        <v>920</v>
      </c>
      <c r="I16" s="17">
        <v>920</v>
      </c>
      <c r="J16" s="235">
        <f t="shared" ref="J16" si="3">SUM(I16-H16)</f>
        <v>0</v>
      </c>
    </row>
    <row r="17" spans="1:10" ht="27.75" customHeight="1" thickBot="1" x14ac:dyDescent="0.2">
      <c r="A17" s="125"/>
      <c r="B17" s="126"/>
      <c r="C17" s="126"/>
      <c r="D17" s="126"/>
      <c r="E17" s="127"/>
      <c r="F17" s="82" t="s">
        <v>49</v>
      </c>
      <c r="G17" s="82" t="s">
        <v>50</v>
      </c>
      <c r="H17" s="83">
        <v>1079</v>
      </c>
      <c r="I17" s="83">
        <v>1079</v>
      </c>
      <c r="J17" s="217">
        <f t="shared" si="1"/>
        <v>0</v>
      </c>
    </row>
    <row r="18" spans="1:10" x14ac:dyDescent="0.15">
      <c r="A18" s="85"/>
      <c r="B18" s="85"/>
      <c r="C18" s="85"/>
      <c r="D18" s="85"/>
      <c r="F18" s="85"/>
      <c r="G18" s="85"/>
      <c r="H18" s="85"/>
      <c r="I18" s="85"/>
      <c r="J18" s="85"/>
    </row>
    <row r="19" spans="1:10" x14ac:dyDescent="0.15">
      <c r="A19" s="85"/>
      <c r="B19" s="85"/>
      <c r="C19" s="85"/>
      <c r="D19" s="85"/>
      <c r="F19" s="85"/>
      <c r="G19" s="85"/>
      <c r="H19" s="85"/>
      <c r="I19" s="85"/>
      <c r="J19" s="85"/>
    </row>
    <row r="20" spans="1:10" x14ac:dyDescent="0.15">
      <c r="A20" s="85"/>
      <c r="B20" s="85"/>
      <c r="C20" s="85"/>
      <c r="D20" s="85"/>
      <c r="F20" s="85"/>
      <c r="G20" s="85"/>
      <c r="H20" s="85"/>
      <c r="I20" s="85"/>
      <c r="J20" s="85"/>
    </row>
    <row r="21" spans="1:10" x14ac:dyDescent="0.15">
      <c r="A21" s="85"/>
      <c r="B21" s="85"/>
      <c r="C21" s="85"/>
      <c r="D21" s="85"/>
      <c r="F21" s="85"/>
      <c r="G21" s="85"/>
      <c r="H21" s="85"/>
      <c r="I21" s="85"/>
      <c r="J21" s="85"/>
    </row>
    <row r="22" spans="1:10" x14ac:dyDescent="0.15">
      <c r="A22" s="85"/>
      <c r="B22" s="85"/>
      <c r="C22" s="85"/>
      <c r="D22" s="85"/>
      <c r="F22" s="85"/>
      <c r="G22" s="85"/>
      <c r="H22" s="85"/>
      <c r="I22" s="85"/>
      <c r="J22" s="85"/>
    </row>
    <row r="23" spans="1:10" x14ac:dyDescent="0.15">
      <c r="A23" s="85"/>
      <c r="B23" s="85"/>
      <c r="C23" s="85"/>
      <c r="D23" s="85"/>
      <c r="F23" s="85"/>
      <c r="G23" s="85"/>
      <c r="H23" s="85"/>
      <c r="I23" s="128"/>
      <c r="J23" s="85"/>
    </row>
    <row r="24" spans="1:10" x14ac:dyDescent="0.15">
      <c r="A24" s="85"/>
      <c r="B24" s="85"/>
      <c r="C24" s="85"/>
      <c r="D24" s="85"/>
      <c r="F24" s="85"/>
      <c r="G24" s="85"/>
      <c r="H24" s="85"/>
      <c r="I24" s="85"/>
      <c r="J24" s="85"/>
    </row>
    <row r="25" spans="1:10" x14ac:dyDescent="0.15">
      <c r="A25" s="85"/>
      <c r="B25" s="85"/>
      <c r="C25" s="85"/>
      <c r="D25" s="85"/>
      <c r="F25" s="85"/>
      <c r="G25" s="85"/>
      <c r="H25" s="85"/>
      <c r="I25" s="85"/>
      <c r="J25" s="85"/>
    </row>
    <row r="26" spans="1:10" x14ac:dyDescent="0.15">
      <c r="A26" s="85"/>
      <c r="B26" s="85"/>
      <c r="C26" s="85"/>
      <c r="D26" s="85"/>
      <c r="F26" s="85"/>
      <c r="G26" s="85"/>
      <c r="H26" s="85"/>
      <c r="I26" s="85"/>
      <c r="J26" s="85"/>
    </row>
    <row r="27" spans="1:10" x14ac:dyDescent="0.15">
      <c r="A27" s="85"/>
      <c r="B27" s="85"/>
      <c r="C27" s="85"/>
      <c r="D27" s="85"/>
      <c r="F27" s="85"/>
      <c r="G27" s="85"/>
      <c r="H27" s="85"/>
      <c r="I27" s="85"/>
      <c r="J27" s="85"/>
    </row>
    <row r="28" spans="1:10" x14ac:dyDescent="0.15">
      <c r="A28" s="85"/>
      <c r="B28" s="85"/>
      <c r="C28" s="85"/>
      <c r="D28" s="85"/>
      <c r="F28" s="85"/>
      <c r="G28" s="85"/>
      <c r="H28" s="85"/>
      <c r="I28" s="85"/>
      <c r="J28" s="85"/>
    </row>
    <row r="29" spans="1:10" x14ac:dyDescent="0.15">
      <c r="A29" s="85"/>
      <c r="B29" s="85"/>
      <c r="C29" s="85"/>
      <c r="D29" s="85"/>
      <c r="F29" s="85"/>
      <c r="G29" s="85"/>
      <c r="H29" s="85"/>
      <c r="I29" s="85"/>
      <c r="J29" s="85"/>
    </row>
    <row r="30" spans="1:10" x14ac:dyDescent="0.15">
      <c r="A30" s="85"/>
      <c r="B30" s="85"/>
      <c r="C30" s="85"/>
      <c r="D30" s="85"/>
      <c r="F30" s="85"/>
      <c r="G30" s="85"/>
      <c r="H30" s="85"/>
      <c r="I30" s="85"/>
      <c r="J30" s="85"/>
    </row>
    <row r="31" spans="1:10" x14ac:dyDescent="0.15">
      <c r="A31" s="85"/>
      <c r="B31" s="85"/>
      <c r="C31" s="85"/>
      <c r="D31" s="85"/>
      <c r="F31" s="85"/>
      <c r="G31" s="85"/>
      <c r="H31" s="85"/>
      <c r="I31" s="85"/>
      <c r="J31" s="85"/>
    </row>
    <row r="32" spans="1:10" x14ac:dyDescent="0.15">
      <c r="A32" s="85"/>
      <c r="B32" s="85"/>
      <c r="C32" s="85"/>
      <c r="D32" s="85"/>
      <c r="F32" s="85"/>
      <c r="G32" s="85"/>
      <c r="H32" s="85"/>
      <c r="I32" s="85"/>
      <c r="J32" s="85"/>
    </row>
    <row r="33" spans="1:10" x14ac:dyDescent="0.15">
      <c r="A33" s="85"/>
      <c r="B33" s="85"/>
      <c r="C33" s="85"/>
      <c r="D33" s="85"/>
      <c r="F33" s="85"/>
      <c r="G33" s="85"/>
      <c r="H33" s="85"/>
      <c r="I33" s="85"/>
      <c r="J33" s="85"/>
    </row>
    <row r="34" spans="1:10" x14ac:dyDescent="0.15">
      <c r="A34" s="85"/>
      <c r="B34" s="85"/>
      <c r="C34" s="85"/>
      <c r="D34" s="85"/>
      <c r="F34" s="85"/>
      <c r="G34" s="85"/>
      <c r="H34" s="85"/>
      <c r="I34" s="85"/>
      <c r="J34" s="85"/>
    </row>
    <row r="35" spans="1:10" x14ac:dyDescent="0.15">
      <c r="A35" s="85"/>
      <c r="B35" s="85"/>
      <c r="C35" s="85"/>
      <c r="D35" s="85"/>
      <c r="F35" s="85"/>
      <c r="G35" s="85"/>
      <c r="H35" s="85"/>
      <c r="I35" s="85"/>
      <c r="J35" s="85"/>
    </row>
    <row r="36" spans="1:10" x14ac:dyDescent="0.15">
      <c r="A36" s="85"/>
      <c r="B36" s="85"/>
      <c r="C36" s="85"/>
      <c r="D36" s="85"/>
      <c r="F36" s="85"/>
      <c r="G36" s="85"/>
      <c r="H36" s="85"/>
      <c r="I36" s="85"/>
      <c r="J36" s="85"/>
    </row>
    <row r="37" spans="1:10" x14ac:dyDescent="0.15">
      <c r="A37" s="85"/>
      <c r="B37" s="85"/>
      <c r="C37" s="85"/>
      <c r="D37" s="85"/>
      <c r="F37" s="85"/>
      <c r="G37" s="85"/>
      <c r="H37" s="85"/>
      <c r="I37" s="85"/>
      <c r="J37" s="85"/>
    </row>
    <row r="38" spans="1:10" x14ac:dyDescent="0.15">
      <c r="A38" s="85"/>
      <c r="B38" s="85"/>
      <c r="C38" s="85"/>
      <c r="D38" s="85"/>
      <c r="F38" s="85"/>
      <c r="G38" s="85"/>
      <c r="H38" s="85"/>
      <c r="I38" s="85"/>
      <c r="J38" s="85"/>
    </row>
    <row r="39" spans="1:10" x14ac:dyDescent="0.15">
      <c r="A39" s="85"/>
      <c r="B39" s="85"/>
      <c r="C39" s="85"/>
      <c r="D39" s="85"/>
      <c r="F39" s="85"/>
      <c r="G39" s="85"/>
      <c r="H39" s="85"/>
      <c r="I39" s="85"/>
      <c r="J39" s="85"/>
    </row>
    <row r="40" spans="1:10" x14ac:dyDescent="0.15">
      <c r="A40" s="85"/>
      <c r="B40" s="85"/>
      <c r="C40" s="85"/>
      <c r="D40" s="85"/>
      <c r="F40" s="85"/>
      <c r="G40" s="85"/>
      <c r="H40" s="85"/>
      <c r="I40" s="85"/>
      <c r="J40" s="85"/>
    </row>
    <row r="41" spans="1:10" x14ac:dyDescent="0.15">
      <c r="A41" s="85"/>
      <c r="B41" s="85"/>
      <c r="C41" s="85"/>
      <c r="D41" s="85"/>
      <c r="F41" s="85"/>
      <c r="G41" s="85"/>
      <c r="H41" s="85"/>
      <c r="I41" s="85"/>
      <c r="J41" s="85"/>
    </row>
    <row r="42" spans="1:10" x14ac:dyDescent="0.15">
      <c r="A42" s="85"/>
      <c r="B42" s="85"/>
      <c r="C42" s="85"/>
      <c r="D42" s="85"/>
      <c r="F42" s="85"/>
      <c r="G42" s="85"/>
      <c r="H42" s="85"/>
      <c r="I42" s="85"/>
      <c r="J42" s="85"/>
    </row>
    <row r="43" spans="1:10" x14ac:dyDescent="0.15">
      <c r="A43" s="85"/>
      <c r="B43" s="85"/>
      <c r="C43" s="85"/>
      <c r="D43" s="85"/>
      <c r="F43" s="85"/>
      <c r="G43" s="85"/>
      <c r="H43" s="85"/>
      <c r="I43" s="85"/>
      <c r="J43" s="85"/>
    </row>
    <row r="44" spans="1:10" x14ac:dyDescent="0.15">
      <c r="A44" s="85"/>
      <c r="B44" s="85"/>
      <c r="C44" s="85"/>
      <c r="D44" s="85"/>
      <c r="F44" s="85"/>
      <c r="G44" s="85"/>
      <c r="H44" s="85"/>
      <c r="I44" s="85"/>
      <c r="J44" s="85"/>
    </row>
  </sheetData>
  <mergeCells count="9">
    <mergeCell ref="F11:F13"/>
    <mergeCell ref="A9:B9"/>
    <mergeCell ref="F9:G9"/>
    <mergeCell ref="A2:J2"/>
    <mergeCell ref="A6:J6"/>
    <mergeCell ref="A7:E7"/>
    <mergeCell ref="F7:J7"/>
    <mergeCell ref="A5:C5"/>
    <mergeCell ref="A3:J3"/>
  </mergeCells>
  <phoneticPr fontId="1" type="noConversion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zoomScale="80" workbookViewId="0">
      <pane ySplit="4" topLeftCell="A5" activePane="bottomLeft" state="frozen"/>
      <selection pane="bottomLeft" activeCell="O14" sqref="O14"/>
    </sheetView>
  </sheetViews>
  <sheetFormatPr defaultRowHeight="13.5" x14ac:dyDescent="0.15"/>
  <cols>
    <col min="1" max="1" width="10.21875" style="5" customWidth="1"/>
    <col min="2" max="2" width="9.6640625" style="5" customWidth="1"/>
    <col min="3" max="3" width="12.21875" style="5" customWidth="1"/>
    <col min="4" max="4" width="9.88671875" style="4" customWidth="1"/>
    <col min="5" max="5" width="9.33203125" style="4" customWidth="1"/>
    <col min="6" max="6" width="9.44140625" style="4" customWidth="1"/>
    <col min="7" max="7" width="21.6640625" style="4" customWidth="1"/>
    <col min="8" max="8" width="12.77734375" style="4" customWidth="1"/>
    <col min="9" max="9" width="2.109375" style="4" customWidth="1"/>
    <col min="10" max="10" width="4.21875" style="4" customWidth="1"/>
    <col min="11" max="11" width="3.5546875" style="4" customWidth="1"/>
    <col min="12" max="12" width="2.33203125" style="4" customWidth="1"/>
    <col min="13" max="13" width="14.33203125" style="5" customWidth="1"/>
  </cols>
  <sheetData>
    <row r="1" spans="1:15" ht="18.75" x14ac:dyDescent="0.15">
      <c r="A1" s="339" t="s">
        <v>33</v>
      </c>
      <c r="B1" s="339"/>
      <c r="C1" s="339"/>
    </row>
    <row r="2" spans="1:15" ht="15" thickBot="1" x14ac:dyDescent="0.2">
      <c r="A2" s="335" t="s">
        <v>22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5" ht="29.25" customHeight="1" x14ac:dyDescent="0.15">
      <c r="A3" s="336" t="s">
        <v>32</v>
      </c>
      <c r="B3" s="337"/>
      <c r="C3" s="337"/>
      <c r="D3" s="347" t="s">
        <v>224</v>
      </c>
      <c r="E3" s="347" t="s">
        <v>225</v>
      </c>
      <c r="F3" s="355" t="s">
        <v>6</v>
      </c>
      <c r="G3" s="341" t="s">
        <v>7</v>
      </c>
      <c r="H3" s="342"/>
      <c r="I3" s="342"/>
      <c r="J3" s="342"/>
      <c r="K3" s="342"/>
      <c r="L3" s="342"/>
      <c r="M3" s="343"/>
    </row>
    <row r="4" spans="1:15" ht="29.25" customHeight="1" thickBot="1" x14ac:dyDescent="0.2">
      <c r="A4" s="86" t="s">
        <v>8</v>
      </c>
      <c r="B4" s="87" t="s">
        <v>9</v>
      </c>
      <c r="C4" s="87" t="s">
        <v>10</v>
      </c>
      <c r="D4" s="348"/>
      <c r="E4" s="348"/>
      <c r="F4" s="348"/>
      <c r="G4" s="344"/>
      <c r="H4" s="345"/>
      <c r="I4" s="345"/>
      <c r="J4" s="345"/>
      <c r="K4" s="345"/>
      <c r="L4" s="345"/>
      <c r="M4" s="346"/>
    </row>
    <row r="5" spans="1:15" ht="35.25" customHeight="1" thickBot="1" x14ac:dyDescent="0.2">
      <c r="A5" s="353" t="s">
        <v>31</v>
      </c>
      <c r="B5" s="354"/>
      <c r="C5" s="354"/>
      <c r="D5" s="182">
        <f>SUM(D10,D17,D26,)</f>
        <v>192792</v>
      </c>
      <c r="E5" s="182">
        <f>SUM(E10,E17,E26,)</f>
        <v>187303</v>
      </c>
      <c r="F5" s="182">
        <f>SUM(E5-D5)</f>
        <v>-5489</v>
      </c>
      <c r="G5" s="183"/>
      <c r="H5" s="184"/>
      <c r="I5" s="184"/>
      <c r="J5" s="184"/>
      <c r="K5" s="184"/>
      <c r="L5" s="184"/>
      <c r="M5" s="185">
        <f>SUM(M6,M8,M10,M17,M26)</f>
        <v>187302880</v>
      </c>
      <c r="O5" s="1"/>
    </row>
    <row r="6" spans="1:15" ht="28.5" customHeight="1" thickTop="1" x14ac:dyDescent="0.15">
      <c r="A6" s="169" t="s">
        <v>120</v>
      </c>
      <c r="B6" s="170" t="s">
        <v>123</v>
      </c>
      <c r="C6" s="171"/>
      <c r="D6" s="172">
        <v>0</v>
      </c>
      <c r="E6" s="172">
        <v>0</v>
      </c>
      <c r="F6" s="173">
        <v>0</v>
      </c>
      <c r="G6" s="174"/>
      <c r="H6" s="175"/>
      <c r="I6" s="175"/>
      <c r="J6" s="175"/>
      <c r="K6" s="175"/>
      <c r="L6" s="175"/>
      <c r="M6" s="176"/>
    </row>
    <row r="7" spans="1:15" ht="28.5" customHeight="1" x14ac:dyDescent="0.15">
      <c r="A7" s="15"/>
      <c r="B7" s="20"/>
      <c r="C7" s="43" t="s">
        <v>124</v>
      </c>
      <c r="D7" s="90">
        <v>0</v>
      </c>
      <c r="E7" s="90">
        <v>0</v>
      </c>
      <c r="F7" s="91">
        <v>0</v>
      </c>
      <c r="G7" s="92"/>
      <c r="H7" s="93"/>
      <c r="I7" s="93"/>
      <c r="J7" s="93"/>
      <c r="K7" s="93"/>
      <c r="L7" s="93"/>
      <c r="M7" s="62"/>
    </row>
    <row r="8" spans="1:15" ht="28.5" customHeight="1" x14ac:dyDescent="0.15">
      <c r="A8" s="150" t="s">
        <v>5</v>
      </c>
      <c r="B8" s="134" t="s">
        <v>5</v>
      </c>
      <c r="C8" s="134"/>
      <c r="D8" s="177">
        <v>0</v>
      </c>
      <c r="E8" s="177">
        <v>0</v>
      </c>
      <c r="F8" s="236">
        <v>0</v>
      </c>
      <c r="G8" s="178"/>
      <c r="H8" s="179"/>
      <c r="I8" s="179"/>
      <c r="J8" s="179"/>
      <c r="K8" s="179"/>
      <c r="L8" s="179"/>
      <c r="M8" s="180">
        <v>0</v>
      </c>
    </row>
    <row r="9" spans="1:15" ht="28.5" customHeight="1" x14ac:dyDescent="0.15">
      <c r="A9" s="18"/>
      <c r="B9" s="19"/>
      <c r="C9" s="43" t="s">
        <v>37</v>
      </c>
      <c r="D9" s="90">
        <v>0</v>
      </c>
      <c r="E9" s="90">
        <v>0</v>
      </c>
      <c r="F9" s="231">
        <v>0</v>
      </c>
      <c r="G9" s="96"/>
      <c r="H9" s="97"/>
      <c r="I9" s="97"/>
      <c r="J9" s="97"/>
      <c r="K9" s="97"/>
      <c r="L9" s="97"/>
      <c r="M9" s="98">
        <v>0</v>
      </c>
    </row>
    <row r="10" spans="1:15" ht="28.5" customHeight="1" x14ac:dyDescent="0.15">
      <c r="A10" s="150" t="s">
        <v>38</v>
      </c>
      <c r="B10" s="134" t="s">
        <v>39</v>
      </c>
      <c r="C10" s="134"/>
      <c r="D10" s="177">
        <f>SUM(D11,D15)</f>
        <v>86208</v>
      </c>
      <c r="E10" s="177">
        <v>80700</v>
      </c>
      <c r="F10" s="251">
        <f>SUM(E10-D10)</f>
        <v>-5508</v>
      </c>
      <c r="G10" s="178"/>
      <c r="H10" s="179"/>
      <c r="I10" s="179"/>
      <c r="J10" s="179"/>
      <c r="K10" s="179"/>
      <c r="L10" s="179"/>
      <c r="M10" s="180">
        <f>M11+M15</f>
        <v>80700000</v>
      </c>
    </row>
    <row r="11" spans="1:15" ht="28.5" customHeight="1" x14ac:dyDescent="0.15">
      <c r="A11" s="227"/>
      <c r="B11" s="16"/>
      <c r="C11" s="16" t="s">
        <v>40</v>
      </c>
      <c r="D11" s="17">
        <v>86208</v>
      </c>
      <c r="E11" s="17">
        <v>80700</v>
      </c>
      <c r="F11" s="252">
        <f>SUM(E11-D11)</f>
        <v>-5508</v>
      </c>
      <c r="G11" s="95"/>
      <c r="H11" s="228"/>
      <c r="I11" s="228"/>
      <c r="J11" s="228"/>
      <c r="K11" s="228"/>
      <c r="L11" s="228"/>
      <c r="M11" s="229">
        <f>SUM(M12:M14)</f>
        <v>80700000</v>
      </c>
    </row>
    <row r="12" spans="1:15" ht="18" customHeight="1" x14ac:dyDescent="0.15">
      <c r="A12" s="18"/>
      <c r="B12" s="19"/>
      <c r="C12" s="19"/>
      <c r="D12" s="94"/>
      <c r="E12" s="94"/>
      <c r="F12" s="129"/>
      <c r="G12" s="102" t="s">
        <v>173</v>
      </c>
      <c r="H12" s="99">
        <v>2000000</v>
      </c>
      <c r="I12" s="99" t="s">
        <v>115</v>
      </c>
      <c r="J12" s="99">
        <v>12</v>
      </c>
      <c r="K12" s="99" t="s">
        <v>175</v>
      </c>
      <c r="L12" s="99" t="s">
        <v>117</v>
      </c>
      <c r="M12" s="101">
        <f>H12*J12</f>
        <v>24000000</v>
      </c>
    </row>
    <row r="13" spans="1:15" ht="18" customHeight="1" x14ac:dyDescent="0.15">
      <c r="A13" s="18"/>
      <c r="B13" s="19"/>
      <c r="C13" s="19"/>
      <c r="D13" s="94"/>
      <c r="E13" s="94"/>
      <c r="F13" s="129"/>
      <c r="G13" s="319" t="s">
        <v>174</v>
      </c>
      <c r="H13" s="320">
        <v>200000</v>
      </c>
      <c r="I13" s="320" t="s">
        <v>115</v>
      </c>
      <c r="J13" s="320">
        <v>12</v>
      </c>
      <c r="K13" s="320" t="s">
        <v>119</v>
      </c>
      <c r="L13" s="320" t="s">
        <v>117</v>
      </c>
      <c r="M13" s="321">
        <f t="shared" ref="M13" si="0">H13*J13</f>
        <v>2400000</v>
      </c>
    </row>
    <row r="14" spans="1:15" ht="18" customHeight="1" x14ac:dyDescent="0.15">
      <c r="A14" s="18"/>
      <c r="B14" s="19"/>
      <c r="C14" s="19"/>
      <c r="D14" s="94"/>
      <c r="E14" s="94"/>
      <c r="F14" s="129"/>
      <c r="G14" s="319" t="s">
        <v>179</v>
      </c>
      <c r="H14" s="320">
        <v>54300000</v>
      </c>
      <c r="I14" s="320" t="s">
        <v>115</v>
      </c>
      <c r="J14" s="320">
        <v>1</v>
      </c>
      <c r="K14" s="320" t="s">
        <v>118</v>
      </c>
      <c r="L14" s="320" t="s">
        <v>117</v>
      </c>
      <c r="M14" s="321">
        <f>SUM(H14*J14)</f>
        <v>54300000</v>
      </c>
    </row>
    <row r="15" spans="1:15" ht="28.5" customHeight="1" x14ac:dyDescent="0.15">
      <c r="A15" s="18"/>
      <c r="B15" s="19"/>
      <c r="C15" s="20" t="s">
        <v>41</v>
      </c>
      <c r="D15" s="90">
        <v>0</v>
      </c>
      <c r="E15" s="90">
        <v>0</v>
      </c>
      <c r="F15" s="22">
        <f>SUM(E15-D15)</f>
        <v>0</v>
      </c>
      <c r="G15" s="96"/>
      <c r="H15" s="97"/>
      <c r="I15" s="97"/>
      <c r="J15" s="97"/>
      <c r="K15" s="97"/>
      <c r="L15" s="97"/>
      <c r="M15" s="98">
        <f>M16</f>
        <v>0</v>
      </c>
    </row>
    <row r="16" spans="1:15" ht="18.75" customHeight="1" x14ac:dyDescent="0.15">
      <c r="A16" s="18"/>
      <c r="B16" s="19"/>
      <c r="C16" s="19"/>
      <c r="D16" s="100"/>
      <c r="E16" s="100"/>
      <c r="F16" s="129"/>
      <c r="G16" s="308" t="s">
        <v>104</v>
      </c>
      <c r="H16" s="309">
        <v>12200000</v>
      </c>
      <c r="I16" s="309" t="s">
        <v>67</v>
      </c>
      <c r="J16" s="309">
        <v>0</v>
      </c>
      <c r="K16" s="309" t="s">
        <v>112</v>
      </c>
      <c r="L16" s="309" t="s">
        <v>66</v>
      </c>
      <c r="M16" s="310">
        <f t="shared" ref="M16" si="1">H16*J16</f>
        <v>0</v>
      </c>
    </row>
    <row r="17" spans="1:13" ht="28.5" customHeight="1" x14ac:dyDescent="0.15">
      <c r="A17" s="150" t="s">
        <v>11</v>
      </c>
      <c r="B17" s="134" t="s">
        <v>11</v>
      </c>
      <c r="C17" s="134"/>
      <c r="D17" s="177">
        <v>106564</v>
      </c>
      <c r="E17" s="177">
        <v>106564</v>
      </c>
      <c r="F17" s="236">
        <f>SUM(E17-D17)</f>
        <v>0</v>
      </c>
      <c r="G17" s="178"/>
      <c r="H17" s="179"/>
      <c r="I17" s="179"/>
      <c r="J17" s="179"/>
      <c r="K17" s="179"/>
      <c r="L17" s="179"/>
      <c r="M17" s="180">
        <f>SUM(M18)</f>
        <v>106563751</v>
      </c>
    </row>
    <row r="18" spans="1:13" ht="28.5" customHeight="1" x14ac:dyDescent="0.15">
      <c r="A18" s="227"/>
      <c r="B18" s="16"/>
      <c r="C18" s="230" t="s">
        <v>210</v>
      </c>
      <c r="D18" s="17">
        <v>106564</v>
      </c>
      <c r="E18" s="17">
        <v>106564</v>
      </c>
      <c r="F18" s="234">
        <f>SUM(E18-D18)</f>
        <v>0</v>
      </c>
      <c r="G18" s="95"/>
      <c r="H18" s="228"/>
      <c r="I18" s="228"/>
      <c r="J18" s="228"/>
      <c r="K18" s="228"/>
      <c r="L18" s="228"/>
      <c r="M18" s="229">
        <f>SUM(M20:M25)</f>
        <v>106563751</v>
      </c>
    </row>
    <row r="19" spans="1:13" ht="16.5" customHeight="1" x14ac:dyDescent="0.15">
      <c r="A19" s="18"/>
      <c r="B19" s="211"/>
      <c r="C19" s="358" t="s">
        <v>211</v>
      </c>
      <c r="D19" s="90"/>
      <c r="E19" s="90"/>
      <c r="F19" s="231"/>
      <c r="G19" s="96"/>
      <c r="H19" s="97"/>
      <c r="I19" s="97"/>
      <c r="J19" s="97"/>
      <c r="K19" s="97"/>
      <c r="L19" s="97"/>
      <c r="M19" s="98"/>
    </row>
    <row r="20" spans="1:13" ht="19.5" customHeight="1" x14ac:dyDescent="0.15">
      <c r="A20" s="18"/>
      <c r="B20" s="19"/>
      <c r="C20" s="351"/>
      <c r="D20" s="226"/>
      <c r="E20" s="226"/>
      <c r="F20" s="266">
        <v>0</v>
      </c>
      <c r="G20" s="311" t="s">
        <v>196</v>
      </c>
      <c r="H20" s="309">
        <v>10013368</v>
      </c>
      <c r="I20" s="309" t="s">
        <v>176</v>
      </c>
      <c r="J20" s="309">
        <v>1</v>
      </c>
      <c r="K20" s="309" t="s">
        <v>177</v>
      </c>
      <c r="L20" s="309" t="s">
        <v>178</v>
      </c>
      <c r="M20" s="312">
        <v>10013368</v>
      </c>
    </row>
    <row r="21" spans="1:13" ht="19.5" customHeight="1" x14ac:dyDescent="0.15">
      <c r="A21" s="18"/>
      <c r="B21" s="211"/>
      <c r="C21" s="357"/>
      <c r="D21" s="315"/>
      <c r="E21" s="315"/>
      <c r="F21" s="267">
        <f>SUM(E21-D21)</f>
        <v>0</v>
      </c>
      <c r="G21" s="316" t="s">
        <v>219</v>
      </c>
      <c r="H21" s="317">
        <v>598673</v>
      </c>
      <c r="I21" s="317" t="s">
        <v>67</v>
      </c>
      <c r="J21" s="317">
        <v>1</v>
      </c>
      <c r="K21" s="317" t="s">
        <v>107</v>
      </c>
      <c r="L21" s="317" t="s">
        <v>96</v>
      </c>
      <c r="M21" s="318">
        <v>598673</v>
      </c>
    </row>
    <row r="22" spans="1:13" ht="21.75" customHeight="1" x14ac:dyDescent="0.15">
      <c r="A22" s="18"/>
      <c r="B22" s="19"/>
      <c r="C22" s="356" t="s">
        <v>204</v>
      </c>
      <c r="D22" s="94"/>
      <c r="E22" s="94"/>
      <c r="F22" s="232">
        <f>SUM(E22-D22)</f>
        <v>0</v>
      </c>
      <c r="G22" s="311" t="s">
        <v>205</v>
      </c>
      <c r="H22" s="309">
        <v>8746671</v>
      </c>
      <c r="I22" s="309" t="s">
        <v>176</v>
      </c>
      <c r="J22" s="309">
        <v>1</v>
      </c>
      <c r="K22" s="309" t="s">
        <v>177</v>
      </c>
      <c r="L22" s="309" t="s">
        <v>178</v>
      </c>
      <c r="M22" s="312">
        <v>8746671</v>
      </c>
    </row>
    <row r="23" spans="1:13" ht="18" customHeight="1" x14ac:dyDescent="0.15">
      <c r="A23" s="18"/>
      <c r="B23" s="19"/>
      <c r="C23" s="351"/>
      <c r="D23" s="94"/>
      <c r="E23" s="94"/>
      <c r="F23" s="232">
        <f t="shared" ref="F23:F25" si="2">SUM(E23-D23)</f>
        <v>0</v>
      </c>
      <c r="G23" s="311" t="s">
        <v>197</v>
      </c>
      <c r="H23" s="313">
        <v>1379554</v>
      </c>
      <c r="I23" s="313" t="s">
        <v>67</v>
      </c>
      <c r="J23" s="313">
        <v>1</v>
      </c>
      <c r="K23" s="313" t="s">
        <v>107</v>
      </c>
      <c r="L23" s="313" t="s">
        <v>96</v>
      </c>
      <c r="M23" s="312">
        <v>1379554</v>
      </c>
    </row>
    <row r="24" spans="1:13" ht="18" customHeight="1" x14ac:dyDescent="0.15">
      <c r="A24" s="18"/>
      <c r="B24" s="19"/>
      <c r="C24" s="351"/>
      <c r="D24" s="94"/>
      <c r="E24" s="94"/>
      <c r="F24" s="232">
        <f t="shared" si="2"/>
        <v>0</v>
      </c>
      <c r="G24" s="311" t="s">
        <v>198</v>
      </c>
      <c r="H24" s="313">
        <v>13982264</v>
      </c>
      <c r="I24" s="313" t="s">
        <v>67</v>
      </c>
      <c r="J24" s="313">
        <v>1</v>
      </c>
      <c r="K24" s="313" t="s">
        <v>107</v>
      </c>
      <c r="L24" s="313" t="s">
        <v>96</v>
      </c>
      <c r="M24" s="314">
        <v>13982264</v>
      </c>
    </row>
    <row r="25" spans="1:13" ht="18" customHeight="1" x14ac:dyDescent="0.15">
      <c r="A25" s="18"/>
      <c r="B25" s="19"/>
      <c r="C25" s="357"/>
      <c r="D25" s="94"/>
      <c r="E25" s="94"/>
      <c r="F25" s="232">
        <f t="shared" si="2"/>
        <v>0</v>
      </c>
      <c r="G25" s="311" t="s">
        <v>199</v>
      </c>
      <c r="H25" s="313">
        <v>71843221</v>
      </c>
      <c r="I25" s="313" t="s">
        <v>67</v>
      </c>
      <c r="J25" s="313">
        <v>1</v>
      </c>
      <c r="K25" s="313" t="s">
        <v>107</v>
      </c>
      <c r="L25" s="313" t="s">
        <v>96</v>
      </c>
      <c r="M25" s="314">
        <v>71843221</v>
      </c>
    </row>
    <row r="26" spans="1:13" ht="28.5" customHeight="1" x14ac:dyDescent="0.15">
      <c r="A26" s="150" t="s">
        <v>12</v>
      </c>
      <c r="B26" s="134" t="s">
        <v>12</v>
      </c>
      <c r="C26" s="134"/>
      <c r="D26" s="177">
        <v>20</v>
      </c>
      <c r="E26" s="177">
        <v>39</v>
      </c>
      <c r="F26" s="181">
        <f>SUM(E26-D26)</f>
        <v>19</v>
      </c>
      <c r="G26" s="178"/>
      <c r="H26" s="179"/>
      <c r="I26" s="179"/>
      <c r="J26" s="179"/>
      <c r="K26" s="179"/>
      <c r="L26" s="179"/>
      <c r="M26" s="180">
        <f>SUM(M27:M28)</f>
        <v>39129</v>
      </c>
    </row>
    <row r="27" spans="1:13" ht="28.5" customHeight="1" x14ac:dyDescent="0.15">
      <c r="A27" s="349"/>
      <c r="B27" s="351"/>
      <c r="C27" s="104" t="s">
        <v>42</v>
      </c>
      <c r="D27" s="103">
        <v>20</v>
      </c>
      <c r="E27" s="103">
        <v>39</v>
      </c>
      <c r="F27" s="91">
        <f>SUM(E27-D27)</f>
        <v>19</v>
      </c>
      <c r="G27" s="95"/>
      <c r="H27" s="105">
        <v>39129</v>
      </c>
      <c r="I27" s="105" t="s">
        <v>67</v>
      </c>
      <c r="J27" s="105">
        <v>1</v>
      </c>
      <c r="K27" s="105" t="s">
        <v>108</v>
      </c>
      <c r="L27" s="105" t="s">
        <v>96</v>
      </c>
      <c r="M27" s="106">
        <v>39129</v>
      </c>
    </row>
    <row r="28" spans="1:13" ht="28.5" customHeight="1" thickBot="1" x14ac:dyDescent="0.2">
      <c r="A28" s="350"/>
      <c r="B28" s="352"/>
      <c r="C28" s="81" t="s">
        <v>13</v>
      </c>
      <c r="D28" s="83">
        <v>0</v>
      </c>
      <c r="E28" s="83">
        <v>0</v>
      </c>
      <c r="F28" s="187">
        <f>SUM(E28-D28)</f>
        <v>0</v>
      </c>
      <c r="G28" s="107"/>
      <c r="H28" s="108"/>
      <c r="I28" s="108"/>
      <c r="J28" s="108"/>
      <c r="K28" s="108"/>
      <c r="L28" s="108"/>
      <c r="M28" s="109"/>
    </row>
    <row r="29" spans="1:13" x14ac:dyDescent="0.15">
      <c r="D29" s="84"/>
      <c r="E29" s="84"/>
      <c r="F29" s="84"/>
      <c r="G29" s="84"/>
      <c r="H29" s="3"/>
      <c r="I29" s="3"/>
      <c r="J29" s="3"/>
      <c r="K29" s="3"/>
      <c r="L29" s="3"/>
      <c r="M29" s="110"/>
    </row>
    <row r="30" spans="1:13" x14ac:dyDescent="0.15">
      <c r="D30" s="84"/>
      <c r="E30" s="84"/>
      <c r="F30" s="84"/>
      <c r="G30" s="84"/>
      <c r="H30" s="3"/>
      <c r="I30" s="3"/>
      <c r="J30" s="3"/>
      <c r="K30" s="3"/>
      <c r="L30" s="3"/>
      <c r="M30" s="110"/>
    </row>
    <row r="31" spans="1:13" x14ac:dyDescent="0.15">
      <c r="D31" s="84"/>
      <c r="E31" s="84"/>
      <c r="F31" s="84"/>
      <c r="G31" s="84"/>
      <c r="H31" s="3"/>
      <c r="I31" s="3"/>
      <c r="J31" s="3"/>
      <c r="K31" s="3"/>
      <c r="L31" s="3"/>
      <c r="M31" s="110"/>
    </row>
    <row r="32" spans="1:13" x14ac:dyDescent="0.15">
      <c r="D32" s="84"/>
      <c r="E32" s="84"/>
      <c r="F32" s="84"/>
      <c r="G32" s="84"/>
      <c r="H32" s="3"/>
      <c r="I32" s="3"/>
      <c r="J32" s="3"/>
      <c r="K32" s="3"/>
      <c r="L32" s="3"/>
      <c r="M32" s="110"/>
    </row>
    <row r="33" spans="4:13" x14ac:dyDescent="0.15">
      <c r="D33" s="84"/>
      <c r="E33" s="84"/>
      <c r="F33" s="84"/>
      <c r="G33" s="84"/>
      <c r="H33" s="3"/>
      <c r="I33" s="3"/>
      <c r="J33" s="3"/>
      <c r="K33" s="3"/>
      <c r="L33" s="3"/>
      <c r="M33" s="110"/>
    </row>
    <row r="34" spans="4:13" x14ac:dyDescent="0.15">
      <c r="D34" s="84"/>
      <c r="E34" s="84"/>
      <c r="F34" s="84"/>
      <c r="G34" s="84"/>
      <c r="H34" s="3"/>
      <c r="I34" s="3"/>
      <c r="J34" s="3"/>
      <c r="K34" s="3"/>
      <c r="L34" s="3"/>
      <c r="M34" s="110"/>
    </row>
    <row r="35" spans="4:13" x14ac:dyDescent="0.15">
      <c r="D35" s="84"/>
      <c r="E35" s="84"/>
      <c r="F35" s="84"/>
      <c r="G35" s="84"/>
      <c r="H35" s="3"/>
      <c r="I35" s="3"/>
      <c r="J35" s="3"/>
      <c r="K35" s="3"/>
      <c r="L35" s="3"/>
      <c r="M35" s="110"/>
    </row>
    <row r="36" spans="4:13" x14ac:dyDescent="0.15">
      <c r="D36" s="84"/>
      <c r="E36" s="84"/>
      <c r="F36" s="84"/>
      <c r="G36" s="84"/>
      <c r="H36" s="3"/>
      <c r="I36" s="3"/>
      <c r="J36" s="3"/>
      <c r="K36" s="3"/>
      <c r="L36" s="3"/>
      <c r="M36" s="110"/>
    </row>
    <row r="37" spans="4:13" x14ac:dyDescent="0.15">
      <c r="D37" s="84"/>
      <c r="E37" s="84"/>
      <c r="F37" s="84"/>
      <c r="G37" s="84"/>
      <c r="H37" s="3"/>
      <c r="I37" s="3"/>
      <c r="J37" s="3"/>
      <c r="K37" s="3"/>
      <c r="L37" s="3"/>
      <c r="M37" s="110"/>
    </row>
    <row r="38" spans="4:13" x14ac:dyDescent="0.15">
      <c r="D38" s="84"/>
      <c r="E38" s="84"/>
      <c r="F38" s="84"/>
      <c r="G38" s="84"/>
      <c r="H38" s="3"/>
      <c r="I38" s="3"/>
      <c r="J38" s="3"/>
      <c r="K38" s="3"/>
      <c r="L38" s="3"/>
      <c r="M38" s="110"/>
    </row>
    <row r="39" spans="4:13" x14ac:dyDescent="0.15">
      <c r="D39" s="84"/>
      <c r="E39" s="84"/>
      <c r="F39" s="84"/>
      <c r="G39" s="84"/>
      <c r="H39" s="3"/>
      <c r="I39" s="3"/>
      <c r="J39" s="3"/>
      <c r="K39" s="3"/>
      <c r="L39" s="3"/>
      <c r="M39" s="110"/>
    </row>
    <row r="40" spans="4:13" x14ac:dyDescent="0.15">
      <c r="D40" s="84"/>
      <c r="E40" s="84"/>
      <c r="F40" s="84"/>
      <c r="G40" s="84"/>
      <c r="H40" s="3"/>
      <c r="I40" s="3"/>
      <c r="J40" s="3"/>
      <c r="K40" s="3"/>
      <c r="L40" s="3"/>
      <c r="M40" s="110"/>
    </row>
    <row r="41" spans="4:13" x14ac:dyDescent="0.15">
      <c r="D41" s="84"/>
      <c r="E41" s="84"/>
      <c r="F41" s="84"/>
      <c r="G41" s="84"/>
      <c r="H41" s="3"/>
      <c r="I41" s="3"/>
      <c r="J41" s="3"/>
      <c r="K41" s="3"/>
      <c r="L41" s="3"/>
      <c r="M41" s="110"/>
    </row>
    <row r="42" spans="4:13" x14ac:dyDescent="0.15">
      <c r="D42" s="84"/>
      <c r="E42" s="84"/>
      <c r="F42" s="84"/>
      <c r="G42" s="84"/>
      <c r="H42" s="3"/>
      <c r="I42" s="3"/>
      <c r="J42" s="3"/>
      <c r="K42" s="3"/>
      <c r="L42" s="3"/>
      <c r="M42" s="110"/>
    </row>
    <row r="43" spans="4:13" x14ac:dyDescent="0.15">
      <c r="D43" s="84"/>
      <c r="E43" s="84"/>
      <c r="F43" s="84"/>
      <c r="G43" s="84"/>
      <c r="H43" s="3"/>
      <c r="I43" s="3"/>
      <c r="J43" s="3"/>
      <c r="K43" s="3"/>
      <c r="L43" s="3"/>
      <c r="M43" s="110"/>
    </row>
    <row r="44" spans="4:13" x14ac:dyDescent="0.15">
      <c r="D44" s="84"/>
      <c r="E44" s="84"/>
      <c r="F44" s="84"/>
      <c r="G44" s="84"/>
      <c r="H44" s="3"/>
      <c r="I44" s="3"/>
      <c r="J44" s="3"/>
      <c r="K44" s="3"/>
      <c r="L44" s="3"/>
      <c r="M44" s="110"/>
    </row>
    <row r="45" spans="4:13" x14ac:dyDescent="0.15">
      <c r="D45" s="84"/>
      <c r="E45" s="84"/>
      <c r="F45" s="84"/>
      <c r="G45" s="84"/>
      <c r="H45" s="3"/>
      <c r="I45" s="3"/>
      <c r="J45" s="3"/>
      <c r="K45" s="3"/>
      <c r="L45" s="3"/>
      <c r="M45" s="110"/>
    </row>
    <row r="46" spans="4:13" x14ac:dyDescent="0.15">
      <c r="D46" s="84"/>
      <c r="E46" s="84"/>
      <c r="F46" s="84"/>
      <c r="G46" s="84"/>
      <c r="H46" s="3"/>
      <c r="I46" s="3"/>
      <c r="J46" s="3"/>
      <c r="K46" s="3"/>
      <c r="L46" s="3"/>
      <c r="M46" s="110"/>
    </row>
    <row r="47" spans="4:13" x14ac:dyDescent="0.15">
      <c r="D47" s="84"/>
      <c r="E47" s="84"/>
      <c r="F47" s="84"/>
      <c r="G47" s="84"/>
      <c r="H47" s="111"/>
      <c r="I47" s="111"/>
      <c r="J47" s="111"/>
      <c r="K47" s="111"/>
      <c r="L47" s="84"/>
      <c r="M47" s="85"/>
    </row>
    <row r="48" spans="4:13" x14ac:dyDescent="0.15">
      <c r="D48" s="84"/>
      <c r="E48" s="84"/>
      <c r="F48" s="84"/>
      <c r="G48" s="84"/>
      <c r="H48" s="111"/>
      <c r="I48" s="111"/>
      <c r="J48" s="111"/>
      <c r="K48" s="111"/>
      <c r="L48" s="84"/>
      <c r="M48" s="85"/>
    </row>
    <row r="49" spans="4:13" x14ac:dyDescent="0.15">
      <c r="D49" s="84"/>
      <c r="E49" s="84"/>
      <c r="F49" s="84"/>
      <c r="G49" s="84"/>
      <c r="H49" s="111"/>
      <c r="I49" s="111"/>
      <c r="J49" s="111"/>
      <c r="K49" s="111"/>
      <c r="L49" s="84"/>
      <c r="M49" s="85"/>
    </row>
    <row r="50" spans="4:13" x14ac:dyDescent="0.15">
      <c r="D50" s="84"/>
      <c r="E50" s="84"/>
      <c r="F50" s="84"/>
      <c r="G50" s="84"/>
      <c r="H50" s="111"/>
      <c r="I50" s="111"/>
      <c r="J50" s="111"/>
      <c r="K50" s="111"/>
      <c r="L50" s="84"/>
      <c r="M50" s="85"/>
    </row>
    <row r="51" spans="4:13" x14ac:dyDescent="0.15">
      <c r="D51" s="84"/>
      <c r="E51" s="84"/>
      <c r="F51" s="84"/>
      <c r="G51" s="84"/>
      <c r="H51" s="111"/>
      <c r="I51" s="111"/>
      <c r="J51" s="111"/>
      <c r="K51" s="111"/>
      <c r="L51" s="84"/>
      <c r="M51" s="85"/>
    </row>
    <row r="52" spans="4:13" x14ac:dyDescent="0.15">
      <c r="D52" s="84"/>
      <c r="E52" s="84"/>
      <c r="F52" s="84"/>
      <c r="G52" s="84"/>
      <c r="H52" s="111"/>
      <c r="I52" s="111"/>
      <c r="J52" s="111"/>
      <c r="K52" s="111"/>
      <c r="L52" s="84"/>
      <c r="M52" s="85"/>
    </row>
    <row r="53" spans="4:13" x14ac:dyDescent="0.15">
      <c r="D53" s="84"/>
      <c r="E53" s="84"/>
      <c r="F53" s="84"/>
      <c r="G53" s="84"/>
      <c r="H53" s="111"/>
      <c r="I53" s="111"/>
      <c r="J53" s="111"/>
      <c r="K53" s="111"/>
      <c r="L53" s="84"/>
      <c r="M53" s="85"/>
    </row>
    <row r="54" spans="4:13" x14ac:dyDescent="0.15">
      <c r="D54" s="84"/>
      <c r="E54" s="84"/>
      <c r="F54" s="84"/>
      <c r="G54" s="84"/>
      <c r="H54" s="111"/>
      <c r="I54" s="111"/>
      <c r="J54" s="111"/>
      <c r="K54" s="111"/>
      <c r="L54" s="84"/>
      <c r="M54" s="85"/>
    </row>
    <row r="55" spans="4:13" x14ac:dyDescent="0.15">
      <c r="D55" s="84"/>
      <c r="E55" s="84"/>
      <c r="F55" s="84"/>
      <c r="G55" s="84"/>
      <c r="H55" s="111"/>
      <c r="I55" s="111"/>
      <c r="J55" s="111"/>
      <c r="K55" s="111"/>
      <c r="L55" s="84"/>
      <c r="M55" s="85"/>
    </row>
    <row r="56" spans="4:13" x14ac:dyDescent="0.15">
      <c r="D56" s="84"/>
      <c r="E56" s="84"/>
      <c r="F56" s="84"/>
      <c r="G56" s="84"/>
      <c r="H56" s="111"/>
      <c r="I56" s="111"/>
      <c r="J56" s="111"/>
      <c r="K56" s="111"/>
      <c r="L56" s="84"/>
      <c r="M56" s="85"/>
    </row>
    <row r="57" spans="4:13" x14ac:dyDescent="0.15">
      <c r="D57" s="84"/>
      <c r="E57" s="84"/>
      <c r="F57" s="84"/>
      <c r="G57" s="84"/>
      <c r="H57" s="111"/>
      <c r="I57" s="111"/>
      <c r="J57" s="111"/>
      <c r="K57" s="111"/>
      <c r="L57" s="84"/>
      <c r="M57" s="85"/>
    </row>
    <row r="58" spans="4:13" x14ac:dyDescent="0.15">
      <c r="D58" s="84"/>
      <c r="E58" s="84"/>
      <c r="F58" s="84"/>
      <c r="G58" s="84"/>
      <c r="H58" s="111"/>
      <c r="I58" s="111"/>
      <c r="J58" s="111"/>
      <c r="K58" s="111"/>
      <c r="L58" s="84"/>
      <c r="M58" s="85"/>
    </row>
    <row r="59" spans="4:13" x14ac:dyDescent="0.15">
      <c r="D59" s="84"/>
      <c r="E59" s="84"/>
      <c r="F59" s="84"/>
      <c r="G59" s="84"/>
      <c r="H59" s="111"/>
      <c r="I59" s="111"/>
      <c r="J59" s="111"/>
      <c r="K59" s="111"/>
      <c r="L59" s="84"/>
      <c r="M59" s="85"/>
    </row>
    <row r="60" spans="4:13" x14ac:dyDescent="0.15">
      <c r="D60" s="84"/>
      <c r="E60" s="84"/>
      <c r="F60" s="84"/>
      <c r="G60" s="84"/>
      <c r="H60" s="111"/>
      <c r="I60" s="111"/>
      <c r="J60" s="111"/>
      <c r="K60" s="111"/>
      <c r="L60" s="84"/>
      <c r="M60" s="85"/>
    </row>
    <row r="61" spans="4:13" x14ac:dyDescent="0.15">
      <c r="D61" s="84"/>
      <c r="E61" s="84"/>
      <c r="F61" s="84"/>
      <c r="G61" s="84"/>
      <c r="H61" s="111"/>
      <c r="I61" s="111"/>
      <c r="J61" s="111"/>
      <c r="K61" s="111"/>
      <c r="L61" s="84"/>
      <c r="M61" s="85"/>
    </row>
    <row r="62" spans="4:13" x14ac:dyDescent="0.15">
      <c r="D62" s="84"/>
      <c r="E62" s="84"/>
      <c r="F62" s="84"/>
      <c r="G62" s="84"/>
      <c r="H62" s="111"/>
      <c r="I62" s="111"/>
      <c r="J62" s="111"/>
      <c r="K62" s="111"/>
      <c r="L62" s="84"/>
      <c r="M62" s="85"/>
    </row>
    <row r="63" spans="4:13" x14ac:dyDescent="0.15">
      <c r="D63" s="84"/>
      <c r="E63" s="84"/>
      <c r="F63" s="84"/>
      <c r="G63" s="84"/>
      <c r="H63" s="111"/>
      <c r="I63" s="111"/>
      <c r="J63" s="111"/>
      <c r="K63" s="111"/>
      <c r="L63" s="84"/>
      <c r="M63" s="85"/>
    </row>
    <row r="64" spans="4:13" x14ac:dyDescent="0.15">
      <c r="D64" s="84"/>
      <c r="E64" s="84"/>
      <c r="F64" s="84"/>
      <c r="G64" s="84"/>
      <c r="H64" s="111"/>
      <c r="I64" s="111"/>
      <c r="J64" s="111"/>
      <c r="K64" s="111"/>
      <c r="L64" s="84"/>
      <c r="M64" s="85"/>
    </row>
    <row r="65" spans="4:13" x14ac:dyDescent="0.15">
      <c r="D65" s="84"/>
      <c r="E65" s="84"/>
      <c r="F65" s="84"/>
      <c r="G65" s="84"/>
      <c r="H65" s="111"/>
      <c r="I65" s="111"/>
      <c r="J65" s="111"/>
      <c r="K65" s="111"/>
      <c r="L65" s="84"/>
      <c r="M65" s="85"/>
    </row>
    <row r="66" spans="4:13" x14ac:dyDescent="0.15">
      <c r="D66" s="84"/>
      <c r="E66" s="84"/>
      <c r="F66" s="84"/>
      <c r="G66" s="84"/>
      <c r="H66" s="111"/>
      <c r="I66" s="111"/>
      <c r="J66" s="111"/>
      <c r="K66" s="111"/>
      <c r="L66" s="84"/>
      <c r="M66" s="85"/>
    </row>
    <row r="67" spans="4:13" x14ac:dyDescent="0.15">
      <c r="D67" s="84"/>
      <c r="E67" s="84"/>
      <c r="F67" s="84"/>
      <c r="G67" s="84"/>
      <c r="H67" s="111"/>
      <c r="I67" s="111"/>
      <c r="J67" s="111"/>
      <c r="K67" s="111"/>
      <c r="L67" s="84"/>
      <c r="M67" s="85"/>
    </row>
    <row r="68" spans="4:13" x14ac:dyDescent="0.15">
      <c r="D68" s="84"/>
      <c r="E68" s="84"/>
      <c r="F68" s="84"/>
      <c r="G68" s="84"/>
      <c r="H68" s="111"/>
      <c r="I68" s="111"/>
      <c r="J68" s="111"/>
      <c r="K68" s="111"/>
      <c r="L68" s="84"/>
      <c r="M68" s="85"/>
    </row>
    <row r="69" spans="4:13" x14ac:dyDescent="0.15">
      <c r="D69" s="84"/>
      <c r="E69" s="84"/>
      <c r="F69" s="84"/>
      <c r="G69" s="84"/>
      <c r="H69" s="111"/>
      <c r="I69" s="111"/>
      <c r="J69" s="111"/>
      <c r="K69" s="111"/>
      <c r="L69" s="84"/>
      <c r="M69" s="85"/>
    </row>
    <row r="70" spans="4:13" x14ac:dyDescent="0.15">
      <c r="D70" s="84"/>
      <c r="E70" s="84"/>
      <c r="F70" s="84"/>
      <c r="G70" s="84"/>
      <c r="H70" s="111"/>
      <c r="I70" s="111"/>
      <c r="J70" s="111"/>
      <c r="K70" s="111"/>
      <c r="L70" s="84"/>
      <c r="M70" s="85"/>
    </row>
    <row r="71" spans="4:13" x14ac:dyDescent="0.15">
      <c r="D71" s="84"/>
      <c r="E71" s="84"/>
      <c r="F71" s="84"/>
      <c r="G71" s="84"/>
      <c r="H71" s="111"/>
      <c r="I71" s="111"/>
      <c r="J71" s="111"/>
      <c r="K71" s="111"/>
      <c r="L71" s="84"/>
      <c r="M71" s="85"/>
    </row>
    <row r="72" spans="4:13" x14ac:dyDescent="0.15">
      <c r="D72" s="84"/>
      <c r="E72" s="84"/>
      <c r="F72" s="84"/>
      <c r="G72" s="84"/>
      <c r="H72" s="111"/>
      <c r="I72" s="111"/>
      <c r="J72" s="111"/>
      <c r="K72" s="111"/>
      <c r="L72" s="84"/>
      <c r="M72" s="85"/>
    </row>
    <row r="73" spans="4:13" x14ac:dyDescent="0.15">
      <c r="D73" s="84"/>
      <c r="E73" s="84"/>
      <c r="F73" s="84"/>
      <c r="G73" s="84"/>
      <c r="H73" s="111"/>
      <c r="I73" s="111"/>
      <c r="J73" s="111"/>
      <c r="K73" s="111"/>
      <c r="L73" s="84"/>
      <c r="M73" s="85"/>
    </row>
    <row r="74" spans="4:13" x14ac:dyDescent="0.15">
      <c r="D74" s="84"/>
      <c r="E74" s="84"/>
      <c r="F74" s="84"/>
      <c r="G74" s="84"/>
      <c r="H74" s="111"/>
      <c r="I74" s="111"/>
      <c r="J74" s="111"/>
      <c r="K74" s="111"/>
      <c r="L74" s="84"/>
      <c r="M74" s="85"/>
    </row>
    <row r="75" spans="4:13" x14ac:dyDescent="0.15">
      <c r="D75" s="84"/>
      <c r="E75" s="84"/>
      <c r="F75" s="84"/>
      <c r="G75" s="84"/>
      <c r="H75" s="111"/>
      <c r="I75" s="111"/>
      <c r="J75" s="111"/>
      <c r="K75" s="111"/>
      <c r="L75" s="84"/>
      <c r="M75" s="85"/>
    </row>
    <row r="76" spans="4:13" x14ac:dyDescent="0.15">
      <c r="D76" s="84"/>
      <c r="E76" s="84"/>
      <c r="F76" s="84"/>
      <c r="G76" s="84"/>
      <c r="H76" s="111"/>
      <c r="I76" s="111"/>
      <c r="J76" s="111"/>
      <c r="K76" s="111"/>
      <c r="L76" s="84"/>
      <c r="M76" s="85"/>
    </row>
    <row r="77" spans="4:13" x14ac:dyDescent="0.15">
      <c r="D77" s="84"/>
      <c r="E77" s="84"/>
      <c r="F77" s="84"/>
      <c r="G77" s="84"/>
      <c r="H77" s="111"/>
      <c r="I77" s="111"/>
      <c r="J77" s="111"/>
      <c r="K77" s="111"/>
      <c r="L77" s="84"/>
      <c r="M77" s="85"/>
    </row>
    <row r="78" spans="4:13" x14ac:dyDescent="0.15">
      <c r="D78" s="84"/>
      <c r="E78" s="84"/>
      <c r="F78" s="84"/>
      <c r="G78" s="84"/>
      <c r="H78" s="111"/>
      <c r="I78" s="111"/>
      <c r="J78" s="111"/>
      <c r="K78" s="111"/>
      <c r="L78" s="84"/>
      <c r="M78" s="85"/>
    </row>
    <row r="79" spans="4:13" x14ac:dyDescent="0.15">
      <c r="D79" s="84"/>
      <c r="E79" s="84"/>
      <c r="F79" s="84"/>
      <c r="G79" s="84"/>
      <c r="H79" s="111"/>
      <c r="I79" s="111"/>
      <c r="J79" s="111"/>
      <c r="K79" s="111"/>
      <c r="L79" s="84"/>
      <c r="M79" s="85"/>
    </row>
    <row r="80" spans="4:13" x14ac:dyDescent="0.15">
      <c r="D80" s="84"/>
      <c r="E80" s="84"/>
      <c r="F80" s="84"/>
      <c r="G80" s="84"/>
      <c r="H80" s="111"/>
      <c r="I80" s="111"/>
      <c r="J80" s="111"/>
      <c r="K80" s="111"/>
      <c r="L80" s="84"/>
      <c r="M80" s="85"/>
    </row>
    <row r="81" spans="4:13" x14ac:dyDescent="0.15">
      <c r="D81" s="84"/>
      <c r="E81" s="84"/>
      <c r="F81" s="84"/>
      <c r="G81" s="84"/>
      <c r="H81" s="111"/>
      <c r="I81" s="111"/>
      <c r="J81" s="111"/>
      <c r="K81" s="111"/>
      <c r="L81" s="84"/>
      <c r="M81" s="85"/>
    </row>
    <row r="82" spans="4:13" x14ac:dyDescent="0.15">
      <c r="D82" s="84"/>
      <c r="E82" s="84"/>
      <c r="F82" s="84"/>
      <c r="G82" s="84"/>
      <c r="H82" s="111"/>
      <c r="I82" s="111"/>
      <c r="J82" s="111"/>
      <c r="K82" s="111"/>
      <c r="L82" s="84"/>
      <c r="M82" s="85"/>
    </row>
    <row r="83" spans="4:13" x14ac:dyDescent="0.15">
      <c r="D83" s="84"/>
      <c r="E83" s="84"/>
      <c r="F83" s="84"/>
      <c r="G83" s="84"/>
      <c r="H83" s="111"/>
      <c r="I83" s="111"/>
      <c r="J83" s="111"/>
      <c r="K83" s="111"/>
      <c r="L83" s="84"/>
      <c r="M83" s="85"/>
    </row>
    <row r="84" spans="4:13" x14ac:dyDescent="0.15">
      <c r="D84" s="84"/>
      <c r="E84" s="84"/>
      <c r="F84" s="84"/>
      <c r="G84" s="84"/>
      <c r="H84" s="111"/>
      <c r="I84" s="111"/>
      <c r="J84" s="111"/>
      <c r="K84" s="111"/>
      <c r="L84" s="84"/>
      <c r="M84" s="85"/>
    </row>
    <row r="85" spans="4:13" x14ac:dyDescent="0.15">
      <c r="D85" s="84"/>
      <c r="E85" s="84"/>
      <c r="F85" s="84"/>
      <c r="G85" s="84"/>
      <c r="H85" s="111"/>
      <c r="I85" s="111"/>
      <c r="J85" s="111"/>
      <c r="K85" s="111"/>
      <c r="L85" s="84"/>
      <c r="M85" s="85"/>
    </row>
    <row r="86" spans="4:13" x14ac:dyDescent="0.15">
      <c r="D86" s="84"/>
      <c r="E86" s="84"/>
      <c r="F86" s="84"/>
      <c r="G86" s="84"/>
      <c r="H86" s="111"/>
      <c r="I86" s="111"/>
      <c r="J86" s="111"/>
      <c r="K86" s="111"/>
      <c r="L86" s="84"/>
      <c r="M86" s="85"/>
    </row>
    <row r="87" spans="4:13" x14ac:dyDescent="0.15">
      <c r="D87" s="84"/>
      <c r="E87" s="84"/>
      <c r="F87" s="84"/>
      <c r="G87" s="84"/>
      <c r="H87" s="111"/>
      <c r="I87" s="111"/>
      <c r="J87" s="111"/>
      <c r="K87" s="111"/>
      <c r="L87" s="84"/>
      <c r="M87" s="85"/>
    </row>
    <row r="88" spans="4:13" x14ac:dyDescent="0.15">
      <c r="D88" s="84"/>
      <c r="E88" s="84"/>
      <c r="F88" s="84"/>
      <c r="G88" s="84"/>
      <c r="H88" s="111"/>
      <c r="I88" s="111"/>
      <c r="J88" s="111"/>
      <c r="K88" s="111"/>
      <c r="L88" s="84"/>
      <c r="M88" s="85"/>
    </row>
    <row r="89" spans="4:13" x14ac:dyDescent="0.15">
      <c r="D89" s="84"/>
      <c r="E89" s="84"/>
      <c r="F89" s="84"/>
      <c r="G89" s="84"/>
      <c r="H89" s="111"/>
      <c r="I89" s="111"/>
      <c r="J89" s="111"/>
      <c r="K89" s="111"/>
      <c r="L89" s="84"/>
      <c r="M89" s="85"/>
    </row>
    <row r="90" spans="4:13" x14ac:dyDescent="0.15">
      <c r="D90" s="84"/>
      <c r="E90" s="84"/>
      <c r="F90" s="84"/>
      <c r="G90" s="84"/>
      <c r="H90" s="111"/>
      <c r="I90" s="111"/>
      <c r="J90" s="111"/>
      <c r="K90" s="111"/>
      <c r="L90" s="84"/>
      <c r="M90" s="85"/>
    </row>
    <row r="91" spans="4:13" x14ac:dyDescent="0.15">
      <c r="D91" s="84"/>
      <c r="E91" s="84"/>
      <c r="F91" s="84"/>
      <c r="G91" s="84"/>
      <c r="H91" s="111"/>
      <c r="I91" s="111"/>
      <c r="J91" s="111"/>
      <c r="K91" s="111"/>
      <c r="L91" s="84"/>
      <c r="M91" s="85"/>
    </row>
    <row r="92" spans="4:13" x14ac:dyDescent="0.15">
      <c r="D92" s="84"/>
      <c r="E92" s="84"/>
      <c r="F92" s="84"/>
      <c r="G92" s="84"/>
      <c r="H92" s="111"/>
      <c r="I92" s="111"/>
      <c r="J92" s="111"/>
      <c r="K92" s="111"/>
      <c r="L92" s="84"/>
      <c r="M92" s="85"/>
    </row>
    <row r="93" spans="4:13" x14ac:dyDescent="0.15">
      <c r="D93" s="84"/>
      <c r="E93" s="84"/>
      <c r="F93" s="84"/>
      <c r="G93" s="84"/>
      <c r="H93" s="111"/>
      <c r="I93" s="111"/>
      <c r="J93" s="111"/>
      <c r="K93" s="111"/>
      <c r="L93" s="84"/>
      <c r="M93" s="85"/>
    </row>
    <row r="94" spans="4:13" x14ac:dyDescent="0.15">
      <c r="D94" s="84"/>
      <c r="E94" s="84"/>
      <c r="F94" s="84"/>
      <c r="G94" s="84"/>
      <c r="H94" s="111"/>
      <c r="I94" s="111"/>
      <c r="J94" s="111"/>
      <c r="K94" s="111"/>
      <c r="L94" s="84"/>
      <c r="M94" s="85"/>
    </row>
    <row r="95" spans="4:13" x14ac:dyDescent="0.15">
      <c r="D95" s="84"/>
      <c r="E95" s="84"/>
      <c r="F95" s="84"/>
      <c r="G95" s="84"/>
      <c r="H95" s="111"/>
      <c r="I95" s="111"/>
      <c r="J95" s="111"/>
      <c r="K95" s="111"/>
      <c r="L95" s="84"/>
      <c r="M95" s="85"/>
    </row>
    <row r="96" spans="4:13" x14ac:dyDescent="0.15">
      <c r="D96" s="84"/>
      <c r="E96" s="84"/>
      <c r="F96" s="84"/>
      <c r="G96" s="84"/>
      <c r="H96" s="111"/>
      <c r="I96" s="111"/>
      <c r="J96" s="111"/>
      <c r="K96" s="111"/>
      <c r="L96" s="84"/>
      <c r="M96" s="85"/>
    </row>
    <row r="97" spans="4:13" x14ac:dyDescent="0.15">
      <c r="D97" s="84"/>
      <c r="E97" s="84"/>
      <c r="F97" s="84"/>
      <c r="G97" s="84"/>
      <c r="H97" s="111"/>
      <c r="I97" s="111"/>
      <c r="J97" s="111"/>
      <c r="K97" s="111"/>
      <c r="L97" s="84"/>
      <c r="M97" s="85"/>
    </row>
    <row r="98" spans="4:13" x14ac:dyDescent="0.15">
      <c r="D98" s="84"/>
      <c r="E98" s="84"/>
      <c r="F98" s="84"/>
      <c r="G98" s="84"/>
      <c r="H98" s="111"/>
      <c r="I98" s="111"/>
      <c r="J98" s="111"/>
      <c r="K98" s="111"/>
      <c r="L98" s="84"/>
      <c r="M98" s="85"/>
    </row>
    <row r="99" spans="4:13" x14ac:dyDescent="0.15">
      <c r="D99" s="84"/>
      <c r="E99" s="84"/>
      <c r="F99" s="84"/>
      <c r="G99" s="84"/>
      <c r="H99" s="111"/>
      <c r="I99" s="111"/>
      <c r="J99" s="111"/>
      <c r="K99" s="111"/>
      <c r="L99" s="84"/>
      <c r="M99" s="85"/>
    </row>
    <row r="100" spans="4:13" x14ac:dyDescent="0.15">
      <c r="D100" s="84"/>
      <c r="E100" s="84"/>
      <c r="F100" s="84"/>
      <c r="G100" s="84"/>
      <c r="H100" s="111"/>
      <c r="I100" s="111"/>
      <c r="J100" s="111"/>
      <c r="K100" s="111"/>
      <c r="L100" s="84"/>
      <c r="M100" s="85"/>
    </row>
    <row r="101" spans="4:13" x14ac:dyDescent="0.15">
      <c r="D101" s="84"/>
      <c r="E101" s="84"/>
      <c r="F101" s="84"/>
      <c r="G101" s="84"/>
      <c r="H101" s="111"/>
      <c r="I101" s="111"/>
      <c r="J101" s="111"/>
      <c r="K101" s="111"/>
      <c r="L101" s="84"/>
      <c r="M101" s="85"/>
    </row>
    <row r="102" spans="4:13" x14ac:dyDescent="0.15">
      <c r="D102" s="84"/>
      <c r="E102" s="84"/>
      <c r="F102" s="84"/>
      <c r="G102" s="84"/>
      <c r="H102" s="111"/>
      <c r="I102" s="111"/>
      <c r="J102" s="111"/>
      <c r="K102" s="111"/>
      <c r="L102" s="84"/>
      <c r="M102" s="85"/>
    </row>
    <row r="103" spans="4:13" x14ac:dyDescent="0.15">
      <c r="D103" s="84"/>
      <c r="E103" s="84"/>
      <c r="F103" s="84"/>
      <c r="G103" s="84"/>
      <c r="H103" s="111"/>
      <c r="I103" s="111"/>
      <c r="J103" s="111"/>
      <c r="K103" s="111"/>
      <c r="L103" s="84"/>
      <c r="M103" s="85"/>
    </row>
    <row r="104" spans="4:13" x14ac:dyDescent="0.15">
      <c r="D104" s="84"/>
      <c r="E104" s="84"/>
      <c r="F104" s="84"/>
      <c r="G104" s="84"/>
      <c r="H104" s="111"/>
      <c r="I104" s="111"/>
      <c r="J104" s="111"/>
      <c r="K104" s="111"/>
      <c r="L104" s="84"/>
      <c r="M104" s="85"/>
    </row>
    <row r="105" spans="4:13" x14ac:dyDescent="0.15">
      <c r="D105" s="84"/>
      <c r="E105" s="84"/>
      <c r="F105" s="84"/>
      <c r="G105" s="84"/>
      <c r="H105" s="111"/>
      <c r="I105" s="111"/>
      <c r="J105" s="111"/>
      <c r="K105" s="111"/>
      <c r="L105" s="84"/>
      <c r="M105" s="85"/>
    </row>
    <row r="106" spans="4:13" x14ac:dyDescent="0.15">
      <c r="D106" s="84"/>
      <c r="E106" s="84"/>
      <c r="F106" s="84"/>
      <c r="G106" s="84"/>
      <c r="H106" s="111"/>
      <c r="I106" s="111"/>
      <c r="J106" s="111"/>
      <c r="K106" s="111"/>
      <c r="L106" s="84"/>
      <c r="M106" s="85"/>
    </row>
    <row r="107" spans="4:13" x14ac:dyDescent="0.15">
      <c r="D107" s="84"/>
      <c r="E107" s="84"/>
      <c r="F107" s="84"/>
      <c r="G107" s="84"/>
      <c r="H107" s="111"/>
      <c r="I107" s="111"/>
      <c r="J107" s="111"/>
      <c r="K107" s="111"/>
      <c r="L107" s="84"/>
      <c r="M107" s="85"/>
    </row>
    <row r="108" spans="4:13" x14ac:dyDescent="0.15">
      <c r="D108" s="84"/>
      <c r="E108" s="84"/>
      <c r="F108" s="84"/>
      <c r="G108" s="84"/>
      <c r="H108" s="111"/>
      <c r="I108" s="111"/>
      <c r="J108" s="111"/>
      <c r="K108" s="111"/>
      <c r="L108" s="84"/>
      <c r="M108" s="85"/>
    </row>
    <row r="109" spans="4:13" x14ac:dyDescent="0.15">
      <c r="D109" s="84"/>
      <c r="E109" s="84"/>
      <c r="F109" s="84"/>
      <c r="G109" s="84"/>
      <c r="H109" s="111"/>
      <c r="I109" s="111"/>
      <c r="J109" s="111"/>
      <c r="K109" s="111"/>
      <c r="L109" s="84"/>
      <c r="M109" s="85"/>
    </row>
    <row r="110" spans="4:13" x14ac:dyDescent="0.15">
      <c r="D110" s="84"/>
      <c r="E110" s="84"/>
      <c r="F110" s="84"/>
      <c r="G110" s="84"/>
      <c r="H110" s="111"/>
      <c r="I110" s="111"/>
      <c r="J110" s="111"/>
      <c r="K110" s="111"/>
      <c r="L110" s="84"/>
      <c r="M110" s="85"/>
    </row>
    <row r="111" spans="4:13" x14ac:dyDescent="0.15">
      <c r="D111" s="84"/>
      <c r="E111" s="84"/>
      <c r="F111" s="84"/>
      <c r="G111" s="84"/>
      <c r="H111" s="111"/>
      <c r="I111" s="111"/>
      <c r="J111" s="111"/>
      <c r="K111" s="111"/>
      <c r="L111" s="84"/>
      <c r="M111" s="85"/>
    </row>
    <row r="112" spans="4:13" x14ac:dyDescent="0.15">
      <c r="D112" s="84"/>
      <c r="E112" s="84"/>
      <c r="F112" s="84"/>
      <c r="G112" s="84"/>
      <c r="H112" s="111"/>
      <c r="I112" s="111"/>
      <c r="J112" s="111"/>
      <c r="K112" s="111"/>
      <c r="L112" s="84"/>
      <c r="M112" s="85"/>
    </row>
    <row r="113" spans="4:13" x14ac:dyDescent="0.15">
      <c r="D113" s="84"/>
      <c r="E113" s="84"/>
      <c r="F113" s="84"/>
      <c r="G113" s="84"/>
      <c r="H113" s="111"/>
      <c r="I113" s="111"/>
      <c r="J113" s="111"/>
      <c r="K113" s="111"/>
      <c r="L113" s="84"/>
      <c r="M113" s="85"/>
    </row>
    <row r="114" spans="4:13" x14ac:dyDescent="0.15">
      <c r="D114" s="84"/>
      <c r="E114" s="84"/>
      <c r="F114" s="84"/>
      <c r="G114" s="84"/>
      <c r="H114" s="111"/>
      <c r="I114" s="111"/>
      <c r="J114" s="111"/>
      <c r="K114" s="111"/>
      <c r="L114" s="84"/>
      <c r="M114" s="85"/>
    </row>
    <row r="115" spans="4:13" x14ac:dyDescent="0.15">
      <c r="D115" s="84"/>
      <c r="E115" s="84"/>
      <c r="F115" s="84"/>
      <c r="G115" s="84"/>
      <c r="H115" s="111"/>
      <c r="I115" s="111"/>
      <c r="J115" s="111"/>
      <c r="K115" s="111"/>
      <c r="L115" s="84"/>
      <c r="M115" s="85"/>
    </row>
    <row r="116" spans="4:13" x14ac:dyDescent="0.15">
      <c r="D116" s="84"/>
      <c r="E116" s="84"/>
      <c r="F116" s="84"/>
      <c r="G116" s="84"/>
      <c r="H116" s="111"/>
      <c r="I116" s="111"/>
      <c r="J116" s="111"/>
      <c r="K116" s="111"/>
      <c r="L116" s="84"/>
      <c r="M116" s="85"/>
    </row>
    <row r="117" spans="4:13" x14ac:dyDescent="0.15">
      <c r="D117" s="84"/>
      <c r="E117" s="84"/>
      <c r="F117" s="84"/>
      <c r="G117" s="84"/>
      <c r="H117" s="111"/>
      <c r="I117" s="111"/>
      <c r="J117" s="111"/>
      <c r="K117" s="111"/>
      <c r="L117" s="84"/>
      <c r="M117" s="85"/>
    </row>
    <row r="118" spans="4:13" x14ac:dyDescent="0.15">
      <c r="D118" s="84"/>
      <c r="E118" s="84"/>
      <c r="F118" s="84"/>
      <c r="G118" s="84"/>
      <c r="H118" s="111"/>
      <c r="I118" s="111"/>
      <c r="J118" s="111"/>
      <c r="K118" s="111"/>
      <c r="L118" s="84"/>
      <c r="M118" s="85"/>
    </row>
    <row r="119" spans="4:13" x14ac:dyDescent="0.15">
      <c r="D119" s="84"/>
      <c r="E119" s="84"/>
      <c r="F119" s="84"/>
      <c r="G119" s="84"/>
      <c r="H119" s="111"/>
      <c r="I119" s="111"/>
      <c r="J119" s="111"/>
      <c r="K119" s="111"/>
      <c r="L119" s="84"/>
      <c r="M119" s="85"/>
    </row>
    <row r="120" spans="4:13" x14ac:dyDescent="0.15">
      <c r="D120" s="84"/>
      <c r="E120" s="84"/>
      <c r="F120" s="84"/>
      <c r="G120" s="84"/>
      <c r="H120" s="111"/>
      <c r="I120" s="111"/>
      <c r="J120" s="111"/>
      <c r="K120" s="111"/>
      <c r="L120" s="84"/>
      <c r="M120" s="85"/>
    </row>
    <row r="121" spans="4:13" x14ac:dyDescent="0.15">
      <c r="D121" s="84"/>
      <c r="E121" s="84"/>
      <c r="F121" s="84"/>
      <c r="G121" s="84"/>
      <c r="H121" s="111"/>
      <c r="I121" s="111"/>
      <c r="J121" s="111"/>
      <c r="K121" s="111"/>
      <c r="L121" s="84"/>
      <c r="M121" s="85"/>
    </row>
    <row r="122" spans="4:13" x14ac:dyDescent="0.15">
      <c r="D122" s="84"/>
      <c r="E122" s="84"/>
      <c r="F122" s="84"/>
      <c r="G122" s="84"/>
      <c r="H122" s="111"/>
      <c r="I122" s="111"/>
      <c r="J122" s="111"/>
      <c r="K122" s="111"/>
      <c r="L122" s="84"/>
      <c r="M122" s="85"/>
    </row>
    <row r="123" spans="4:13" x14ac:dyDescent="0.15">
      <c r="D123" s="84"/>
      <c r="E123" s="84"/>
      <c r="F123" s="84"/>
      <c r="G123" s="84"/>
      <c r="H123" s="111"/>
      <c r="I123" s="111"/>
      <c r="J123" s="111"/>
      <c r="K123" s="111"/>
      <c r="L123" s="84"/>
      <c r="M123" s="85"/>
    </row>
    <row r="124" spans="4:13" x14ac:dyDescent="0.15">
      <c r="D124" s="84"/>
      <c r="E124" s="84"/>
      <c r="F124" s="84"/>
      <c r="G124" s="84"/>
      <c r="H124" s="111"/>
      <c r="I124" s="111"/>
      <c r="J124" s="111"/>
      <c r="K124" s="111"/>
      <c r="L124" s="84"/>
      <c r="M124" s="85"/>
    </row>
    <row r="125" spans="4:13" x14ac:dyDescent="0.15">
      <c r="D125" s="84"/>
      <c r="E125" s="84"/>
      <c r="F125" s="84"/>
      <c r="G125" s="84"/>
      <c r="H125" s="111"/>
      <c r="I125" s="111"/>
      <c r="J125" s="111"/>
      <c r="K125" s="111"/>
      <c r="L125" s="84"/>
      <c r="M125" s="85"/>
    </row>
    <row r="126" spans="4:13" x14ac:dyDescent="0.15">
      <c r="D126" s="84"/>
      <c r="E126" s="84"/>
      <c r="F126" s="84"/>
      <c r="G126" s="84"/>
      <c r="H126" s="111"/>
      <c r="I126" s="111"/>
      <c r="J126" s="111"/>
      <c r="K126" s="111"/>
      <c r="L126" s="84"/>
      <c r="M126" s="85"/>
    </row>
    <row r="127" spans="4:13" x14ac:dyDescent="0.15">
      <c r="D127" s="84"/>
      <c r="E127" s="84"/>
      <c r="F127" s="84"/>
      <c r="G127" s="84"/>
      <c r="H127" s="111"/>
      <c r="I127" s="111"/>
      <c r="J127" s="111"/>
      <c r="K127" s="111"/>
      <c r="L127" s="84"/>
      <c r="M127" s="85"/>
    </row>
    <row r="128" spans="4:13" x14ac:dyDescent="0.15">
      <c r="D128" s="84"/>
      <c r="E128" s="84"/>
      <c r="F128" s="84"/>
      <c r="G128" s="84"/>
      <c r="H128" s="111"/>
      <c r="I128" s="111"/>
      <c r="J128" s="111"/>
      <c r="K128" s="111"/>
      <c r="L128" s="84"/>
      <c r="M128" s="85"/>
    </row>
    <row r="129" spans="4:13" x14ac:dyDescent="0.15">
      <c r="D129" s="84"/>
      <c r="E129" s="84"/>
      <c r="F129" s="84"/>
      <c r="G129" s="84"/>
      <c r="H129" s="111"/>
      <c r="I129" s="111"/>
      <c r="J129" s="111"/>
      <c r="K129" s="111"/>
      <c r="L129" s="84"/>
      <c r="M129" s="85"/>
    </row>
    <row r="130" spans="4:13" x14ac:dyDescent="0.15">
      <c r="D130" s="84"/>
      <c r="E130" s="84"/>
      <c r="F130" s="84"/>
      <c r="G130" s="84"/>
      <c r="H130" s="111"/>
      <c r="I130" s="111"/>
      <c r="J130" s="111"/>
      <c r="K130" s="111"/>
      <c r="L130" s="84"/>
      <c r="M130" s="85"/>
    </row>
    <row r="131" spans="4:13" x14ac:dyDescent="0.15">
      <c r="D131" s="84"/>
      <c r="E131" s="84"/>
      <c r="F131" s="84"/>
      <c r="G131" s="84"/>
      <c r="H131" s="111"/>
      <c r="I131" s="111"/>
      <c r="J131" s="111"/>
      <c r="K131" s="111"/>
      <c r="L131" s="84"/>
      <c r="M131" s="85"/>
    </row>
    <row r="132" spans="4:13" x14ac:dyDescent="0.15">
      <c r="D132" s="84"/>
      <c r="E132" s="84"/>
      <c r="F132" s="84"/>
      <c r="G132" s="84"/>
      <c r="H132" s="111"/>
      <c r="I132" s="111"/>
      <c r="J132" s="111"/>
      <c r="K132" s="111"/>
      <c r="L132" s="84"/>
      <c r="M132" s="85"/>
    </row>
    <row r="133" spans="4:13" x14ac:dyDescent="0.15">
      <c r="D133" s="84"/>
      <c r="E133" s="84"/>
      <c r="F133" s="84"/>
      <c r="G133" s="84"/>
      <c r="H133" s="111"/>
      <c r="I133" s="111"/>
      <c r="J133" s="111"/>
      <c r="K133" s="111"/>
      <c r="L133" s="84"/>
      <c r="M133" s="85"/>
    </row>
    <row r="134" spans="4:13" x14ac:dyDescent="0.15">
      <c r="D134" s="84"/>
      <c r="E134" s="84"/>
      <c r="F134" s="84"/>
      <c r="G134" s="84"/>
      <c r="H134" s="111"/>
      <c r="I134" s="111"/>
      <c r="J134" s="111"/>
      <c r="K134" s="111"/>
      <c r="L134" s="84"/>
      <c r="M134" s="85"/>
    </row>
    <row r="135" spans="4:13" x14ac:dyDescent="0.15">
      <c r="D135" s="84"/>
      <c r="E135" s="84"/>
      <c r="F135" s="84"/>
      <c r="G135" s="84"/>
      <c r="H135" s="111"/>
      <c r="I135" s="111"/>
      <c r="J135" s="111"/>
      <c r="K135" s="111"/>
      <c r="L135" s="84"/>
      <c r="M135" s="85"/>
    </row>
    <row r="136" spans="4:13" x14ac:dyDescent="0.15">
      <c r="D136" s="84"/>
      <c r="E136" s="84"/>
      <c r="F136" s="84"/>
      <c r="G136" s="84"/>
      <c r="H136" s="111"/>
      <c r="I136" s="111"/>
      <c r="J136" s="111"/>
      <c r="K136" s="111"/>
      <c r="L136" s="84"/>
      <c r="M136" s="85"/>
    </row>
    <row r="137" spans="4:13" x14ac:dyDescent="0.15">
      <c r="D137" s="84"/>
      <c r="E137" s="84"/>
      <c r="F137" s="84"/>
      <c r="G137" s="84"/>
      <c r="H137" s="84"/>
      <c r="I137" s="84"/>
      <c r="J137" s="84"/>
      <c r="K137" s="84"/>
      <c r="L137" s="84"/>
      <c r="M137" s="85"/>
    </row>
    <row r="138" spans="4:13" x14ac:dyDescent="0.15">
      <c r="D138" s="84"/>
      <c r="E138" s="84"/>
      <c r="F138" s="84"/>
      <c r="G138" s="84"/>
      <c r="H138" s="84"/>
      <c r="I138" s="84"/>
      <c r="J138" s="84"/>
      <c r="K138" s="84"/>
      <c r="L138" s="84"/>
      <c r="M138" s="85"/>
    </row>
    <row r="139" spans="4:13" x14ac:dyDescent="0.15">
      <c r="D139" s="84"/>
      <c r="E139" s="84"/>
      <c r="F139" s="84"/>
      <c r="G139" s="84"/>
      <c r="H139" s="84"/>
      <c r="I139" s="84"/>
      <c r="J139" s="84"/>
      <c r="K139" s="84"/>
      <c r="L139" s="84"/>
      <c r="M139" s="85"/>
    </row>
    <row r="140" spans="4:13" x14ac:dyDescent="0.15">
      <c r="D140" s="84"/>
      <c r="E140" s="84"/>
      <c r="F140" s="84"/>
      <c r="G140" s="84"/>
      <c r="H140" s="84"/>
      <c r="I140" s="84"/>
      <c r="J140" s="84"/>
      <c r="K140" s="84"/>
      <c r="L140" s="84"/>
      <c r="M140" s="85"/>
    </row>
    <row r="141" spans="4:13" x14ac:dyDescent="0.15">
      <c r="D141" s="84"/>
      <c r="E141" s="84"/>
      <c r="F141" s="84"/>
      <c r="G141" s="84"/>
      <c r="H141" s="84"/>
      <c r="I141" s="84"/>
      <c r="J141" s="84"/>
      <c r="K141" s="84"/>
      <c r="L141" s="84"/>
      <c r="M141" s="85"/>
    </row>
  </sheetData>
  <mergeCells count="12">
    <mergeCell ref="G3:M4"/>
    <mergeCell ref="D3:D4"/>
    <mergeCell ref="A27:A28"/>
    <mergeCell ref="B27:B28"/>
    <mergeCell ref="A1:C1"/>
    <mergeCell ref="A2:M2"/>
    <mergeCell ref="A5:C5"/>
    <mergeCell ref="A3:C3"/>
    <mergeCell ref="E3:E4"/>
    <mergeCell ref="F3:F4"/>
    <mergeCell ref="C22:C25"/>
    <mergeCell ref="C19:C21"/>
  </mergeCells>
  <phoneticPr fontId="1" type="noConversion"/>
  <pageMargins left="0.35433070866141736" right="0.35433070866141736" top="0.59055118110236227" bottom="0.39370078740157483" header="0.51181102362204722" footer="0.19685039370078741"/>
  <pageSetup paperSize="9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24"/>
  <sheetViews>
    <sheetView tabSelected="1" zoomScale="85" zoomScaleNormal="85" workbookViewId="0">
      <pane ySplit="5" topLeftCell="A6" activePane="bottomLeft" state="frozen"/>
      <selection pane="bottomLeft" activeCell="R26" sqref="R26"/>
    </sheetView>
  </sheetViews>
  <sheetFormatPr defaultRowHeight="13.5" x14ac:dyDescent="0.15"/>
  <cols>
    <col min="1" max="2" width="10.21875" style="5" customWidth="1"/>
    <col min="3" max="3" width="12.6640625" style="5" customWidth="1"/>
    <col min="4" max="4" width="10" style="3" customWidth="1"/>
    <col min="5" max="6" width="9.109375" style="4" customWidth="1"/>
    <col min="7" max="7" width="25.109375" style="5" customWidth="1"/>
    <col min="8" max="8" width="11.109375" style="5" customWidth="1"/>
    <col min="9" max="10" width="2.21875" style="5" customWidth="1"/>
    <col min="11" max="11" width="3.33203125" style="5" customWidth="1"/>
    <col min="12" max="12" width="5.109375" style="5" customWidth="1"/>
    <col min="13" max="13" width="3.44140625" style="5" customWidth="1"/>
    <col min="14" max="14" width="2.33203125" style="5" customWidth="1"/>
    <col min="15" max="15" width="11.6640625" style="5" customWidth="1"/>
    <col min="16" max="16" width="11.33203125" style="2" bestFit="1" customWidth="1"/>
    <col min="17" max="17" width="9.44140625" bestFit="1" customWidth="1"/>
  </cols>
  <sheetData>
    <row r="2" spans="1:15" ht="18.75" x14ac:dyDescent="0.15">
      <c r="A2" s="339" t="s">
        <v>34</v>
      </c>
      <c r="B2" s="339"/>
      <c r="C2" s="339"/>
    </row>
    <row r="3" spans="1:15" ht="15" thickBot="1" x14ac:dyDescent="0.2">
      <c r="A3" s="335" t="s">
        <v>165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</row>
    <row r="4" spans="1:15" ht="22.5" customHeight="1" x14ac:dyDescent="0.15">
      <c r="A4" s="371" t="s">
        <v>32</v>
      </c>
      <c r="B4" s="342"/>
      <c r="C4" s="342"/>
      <c r="D4" s="347" t="s">
        <v>224</v>
      </c>
      <c r="E4" s="347" t="s">
        <v>225</v>
      </c>
      <c r="F4" s="347" t="s">
        <v>167</v>
      </c>
      <c r="G4" s="341" t="s">
        <v>14</v>
      </c>
      <c r="H4" s="342"/>
      <c r="I4" s="342"/>
      <c r="J4" s="342"/>
      <c r="K4" s="342"/>
      <c r="L4" s="342"/>
      <c r="M4" s="342"/>
      <c r="N4" s="342"/>
      <c r="O4" s="343"/>
    </row>
    <row r="5" spans="1:15" ht="22.5" customHeight="1" thickBot="1" x14ac:dyDescent="0.2">
      <c r="A5" s="213" t="s">
        <v>15</v>
      </c>
      <c r="B5" s="214" t="s">
        <v>16</v>
      </c>
      <c r="C5" s="6" t="s">
        <v>17</v>
      </c>
      <c r="D5" s="348"/>
      <c r="E5" s="348"/>
      <c r="F5" s="370"/>
      <c r="G5" s="344"/>
      <c r="H5" s="345"/>
      <c r="I5" s="345"/>
      <c r="J5" s="345"/>
      <c r="K5" s="345"/>
      <c r="L5" s="345"/>
      <c r="M5" s="345"/>
      <c r="N5" s="345"/>
      <c r="O5" s="346"/>
    </row>
    <row r="6" spans="1:15" ht="21.75" customHeight="1" thickBot="1" x14ac:dyDescent="0.2">
      <c r="A6" s="359" t="s">
        <v>36</v>
      </c>
      <c r="B6" s="360"/>
      <c r="C6" s="361"/>
      <c r="D6" s="7">
        <f>SUM(D7,D70,D77,D112,D113)</f>
        <v>192792</v>
      </c>
      <c r="E6" s="7">
        <f>SUM(E7,E70,E77,E112,E113)</f>
        <v>187303</v>
      </c>
      <c r="F6" s="265">
        <f>SUM(E6-D6)</f>
        <v>-5489</v>
      </c>
      <c r="G6" s="9"/>
      <c r="H6" s="10"/>
      <c r="I6" s="10"/>
      <c r="J6" s="10"/>
      <c r="K6" s="10"/>
      <c r="L6" s="10"/>
      <c r="M6" s="10"/>
      <c r="N6" s="10"/>
      <c r="O6" s="11">
        <f>SUM(O7,O70,O77,O112,O113)</f>
        <v>187302880</v>
      </c>
    </row>
    <row r="7" spans="1:15" ht="23.25" customHeight="1" thickTop="1" x14ac:dyDescent="0.15">
      <c r="A7" s="141" t="s">
        <v>18</v>
      </c>
      <c r="B7" s="142"/>
      <c r="C7" s="142"/>
      <c r="D7" s="143">
        <f>SUM(D8,D33,D40)</f>
        <v>98714</v>
      </c>
      <c r="E7" s="143">
        <f>SUM(E8,E33,E40)</f>
        <v>98714</v>
      </c>
      <c r="F7" s="143">
        <f>SUM(E7-D7)</f>
        <v>0</v>
      </c>
      <c r="G7" s="144"/>
      <c r="H7" s="145"/>
      <c r="I7" s="145"/>
      <c r="J7" s="145"/>
      <c r="K7" s="145"/>
      <c r="L7" s="145"/>
      <c r="M7" s="145"/>
      <c r="N7" s="145"/>
      <c r="O7" s="146">
        <f>O8+O33+O40</f>
        <v>98713830</v>
      </c>
    </row>
    <row r="8" spans="1:15" ht="23.25" customHeight="1" x14ac:dyDescent="0.15">
      <c r="A8" s="15"/>
      <c r="B8" s="134" t="s">
        <v>19</v>
      </c>
      <c r="C8" s="134"/>
      <c r="D8" s="135">
        <f>SUM(D9,D13,D16,D21,D24,D31)</f>
        <v>85747</v>
      </c>
      <c r="E8" s="135">
        <f>SUM(E9,E13,E16,E21,E24,E31)</f>
        <v>85747</v>
      </c>
      <c r="F8" s="135">
        <f>SUM(E8-D8)</f>
        <v>0</v>
      </c>
      <c r="G8" s="139"/>
      <c r="H8" s="140"/>
      <c r="I8" s="140"/>
      <c r="J8" s="140"/>
      <c r="K8" s="140"/>
      <c r="L8" s="140"/>
      <c r="M8" s="140"/>
      <c r="N8" s="140"/>
      <c r="O8" s="138">
        <f>SUM(O9,O13,O16,O21,O24,O31)</f>
        <v>85747030</v>
      </c>
    </row>
    <row r="9" spans="1:15" ht="23.25" customHeight="1" x14ac:dyDescent="0.15">
      <c r="A9" s="18"/>
      <c r="B9" s="211"/>
      <c r="C9" s="215" t="s">
        <v>20</v>
      </c>
      <c r="D9" s="21">
        <v>64976</v>
      </c>
      <c r="E9" s="21">
        <v>64976</v>
      </c>
      <c r="F9" s="22">
        <f>SUM(E9-D9)</f>
        <v>0</v>
      </c>
      <c r="G9" s="23"/>
      <c r="H9" s="24"/>
      <c r="I9" s="24"/>
      <c r="J9" s="24"/>
      <c r="K9" s="24"/>
      <c r="L9" s="24"/>
      <c r="M9" s="24"/>
      <c r="N9" s="24"/>
      <c r="O9" s="25">
        <f>SUM(O10:O12)</f>
        <v>64976000</v>
      </c>
    </row>
    <row r="10" spans="1:15" ht="18" customHeight="1" x14ac:dyDescent="0.15">
      <c r="A10" s="18"/>
      <c r="B10" s="211"/>
      <c r="C10" s="211"/>
      <c r="D10" s="26"/>
      <c r="E10" s="26"/>
      <c r="F10" s="27"/>
      <c r="G10" s="28" t="s">
        <v>170</v>
      </c>
      <c r="H10" s="29">
        <v>1974000</v>
      </c>
      <c r="I10" s="29" t="s">
        <v>67</v>
      </c>
      <c r="J10" s="29"/>
      <c r="K10" s="29"/>
      <c r="L10" s="29">
        <v>12</v>
      </c>
      <c r="M10" s="30" t="s">
        <v>68</v>
      </c>
      <c r="N10" s="31" t="s">
        <v>66</v>
      </c>
      <c r="O10" s="32">
        <f>H10*L10</f>
        <v>23688000</v>
      </c>
    </row>
    <row r="11" spans="1:15" ht="18" customHeight="1" x14ac:dyDescent="0.15">
      <c r="A11" s="18"/>
      <c r="B11" s="211"/>
      <c r="C11" s="211"/>
      <c r="D11" s="26"/>
      <c r="E11" s="26"/>
      <c r="F11" s="27"/>
      <c r="G11" s="28" t="s">
        <v>171</v>
      </c>
      <c r="H11" s="29">
        <v>1974000</v>
      </c>
      <c r="I11" s="29" t="s">
        <v>94</v>
      </c>
      <c r="J11" s="29"/>
      <c r="K11" s="29"/>
      <c r="L11" s="29">
        <v>12</v>
      </c>
      <c r="M11" s="30" t="s">
        <v>95</v>
      </c>
      <c r="N11" s="33" t="s">
        <v>96</v>
      </c>
      <c r="O11" s="32">
        <f>H11*L11</f>
        <v>23688000</v>
      </c>
    </row>
    <row r="12" spans="1:15" ht="18" customHeight="1" x14ac:dyDescent="0.15">
      <c r="A12" s="18"/>
      <c r="B12" s="211"/>
      <c r="C12" s="216"/>
      <c r="D12" s="34"/>
      <c r="E12" s="34"/>
      <c r="F12" s="35"/>
      <c r="G12" s="36" t="s">
        <v>172</v>
      </c>
      <c r="H12" s="37">
        <v>1760000</v>
      </c>
      <c r="I12" s="13" t="s">
        <v>67</v>
      </c>
      <c r="J12" s="13"/>
      <c r="K12" s="13"/>
      <c r="L12" s="13">
        <v>10</v>
      </c>
      <c r="M12" s="13" t="s">
        <v>68</v>
      </c>
      <c r="N12" s="13" t="s">
        <v>66</v>
      </c>
      <c r="O12" s="38">
        <f t="shared" ref="O12" si="0">H12*L12</f>
        <v>17600000</v>
      </c>
    </row>
    <row r="13" spans="1:15" ht="18" customHeight="1" x14ac:dyDescent="0.15">
      <c r="A13" s="18"/>
      <c r="B13" s="211"/>
      <c r="C13" s="211" t="s">
        <v>169</v>
      </c>
      <c r="D13" s="26">
        <v>0</v>
      </c>
      <c r="E13" s="26">
        <v>0</v>
      </c>
      <c r="F13" s="186">
        <f>SUM(E13-D13)</f>
        <v>0</v>
      </c>
      <c r="G13" s="28"/>
      <c r="H13" s="29"/>
      <c r="I13" s="31"/>
      <c r="J13" s="31"/>
      <c r="K13" s="31"/>
      <c r="L13" s="31"/>
      <c r="M13" s="31"/>
      <c r="N13" s="31"/>
      <c r="O13" s="32"/>
    </row>
    <row r="14" spans="1:15" ht="18" customHeight="1" x14ac:dyDescent="0.15">
      <c r="A14" s="18"/>
      <c r="B14" s="211"/>
      <c r="C14" s="211"/>
      <c r="D14" s="26"/>
      <c r="E14" s="26"/>
      <c r="F14" s="27"/>
      <c r="G14" s="28"/>
      <c r="H14" s="29"/>
      <c r="I14" s="31"/>
      <c r="J14" s="31"/>
      <c r="K14" s="31"/>
      <c r="L14" s="31"/>
      <c r="M14" s="31"/>
      <c r="N14" s="31"/>
      <c r="O14" s="32"/>
    </row>
    <row r="15" spans="1:15" ht="18" customHeight="1" x14ac:dyDescent="0.15">
      <c r="A15" s="18"/>
      <c r="B15" s="211"/>
      <c r="C15" s="211"/>
      <c r="D15" s="26"/>
      <c r="E15" s="26"/>
      <c r="F15" s="27"/>
      <c r="G15" s="28"/>
      <c r="H15" s="29"/>
      <c r="I15" s="31"/>
      <c r="J15" s="31"/>
      <c r="K15" s="31"/>
      <c r="L15" s="31"/>
      <c r="M15" s="31"/>
      <c r="N15" s="31"/>
      <c r="O15" s="32"/>
    </row>
    <row r="16" spans="1:15" ht="18" customHeight="1" x14ac:dyDescent="0.15">
      <c r="A16" s="18"/>
      <c r="B16" s="211"/>
      <c r="C16" s="215" t="s">
        <v>98</v>
      </c>
      <c r="D16" s="39">
        <v>3484</v>
      </c>
      <c r="E16" s="39">
        <v>3484</v>
      </c>
      <c r="F16" s="22">
        <f>SUM(E16-D16)</f>
        <v>0</v>
      </c>
      <c r="G16" s="24"/>
      <c r="H16" s="24"/>
      <c r="I16" s="24"/>
      <c r="J16" s="24"/>
      <c r="K16" s="24"/>
      <c r="L16" s="24"/>
      <c r="M16" s="24"/>
      <c r="N16" s="24"/>
      <c r="O16" s="25">
        <f>SUM(O18:O20)</f>
        <v>3484600</v>
      </c>
    </row>
    <row r="17" spans="1:15" ht="18" customHeight="1" x14ac:dyDescent="0.15">
      <c r="A17" s="18"/>
      <c r="B17" s="211"/>
      <c r="C17" s="211"/>
      <c r="D17" s="41"/>
      <c r="E17" s="41"/>
      <c r="F17" s="27"/>
      <c r="G17" s="31" t="s">
        <v>206</v>
      </c>
      <c r="H17" s="31"/>
      <c r="I17" s="31"/>
      <c r="J17" s="31"/>
      <c r="K17" s="31"/>
      <c r="L17" s="31"/>
      <c r="M17" s="31"/>
      <c r="N17" s="31"/>
      <c r="O17" s="32"/>
    </row>
    <row r="18" spans="1:15" ht="18" customHeight="1" x14ac:dyDescent="0.15">
      <c r="A18" s="18"/>
      <c r="B18" s="211"/>
      <c r="C18" s="211"/>
      <c r="D18" s="41"/>
      <c r="E18" s="41"/>
      <c r="F18" s="27"/>
      <c r="G18" s="31" t="s">
        <v>170</v>
      </c>
      <c r="H18" s="29">
        <v>743400</v>
      </c>
      <c r="I18" s="31" t="s">
        <v>67</v>
      </c>
      <c r="J18" s="31"/>
      <c r="K18" s="31"/>
      <c r="L18" s="31">
        <v>2</v>
      </c>
      <c r="M18" s="31" t="s">
        <v>100</v>
      </c>
      <c r="N18" s="31" t="s">
        <v>66</v>
      </c>
      <c r="O18" s="32">
        <f t="shared" ref="O18:O20" si="1">H18*L18</f>
        <v>1486800</v>
      </c>
    </row>
    <row r="19" spans="1:15" ht="18" customHeight="1" x14ac:dyDescent="0.15">
      <c r="A19" s="18"/>
      <c r="B19" s="211"/>
      <c r="C19" s="211"/>
      <c r="D19" s="41"/>
      <c r="E19" s="41"/>
      <c r="F19" s="27"/>
      <c r="G19" s="31" t="s">
        <v>171</v>
      </c>
      <c r="H19" s="33">
        <v>690900</v>
      </c>
      <c r="I19" s="42" t="s">
        <v>126</v>
      </c>
      <c r="J19" s="31"/>
      <c r="K19" s="31"/>
      <c r="L19" s="42">
        <v>2</v>
      </c>
      <c r="M19" s="42" t="s">
        <v>127</v>
      </c>
      <c r="N19" s="42" t="s">
        <v>128</v>
      </c>
      <c r="O19" s="32">
        <f t="shared" si="1"/>
        <v>1381800</v>
      </c>
    </row>
    <row r="20" spans="1:15" ht="18" customHeight="1" x14ac:dyDescent="0.15">
      <c r="A20" s="18"/>
      <c r="B20" s="211"/>
      <c r="C20" s="211"/>
      <c r="D20" s="41"/>
      <c r="E20" s="41"/>
      <c r="F20" s="35"/>
      <c r="G20" s="31" t="s">
        <v>172</v>
      </c>
      <c r="H20" s="29">
        <v>616000</v>
      </c>
      <c r="I20" s="42" t="s">
        <v>99</v>
      </c>
      <c r="J20" s="42" t="s">
        <v>129</v>
      </c>
      <c r="K20" s="42" t="s">
        <v>130</v>
      </c>
      <c r="L20" s="42">
        <v>1</v>
      </c>
      <c r="M20" s="42" t="s">
        <v>207</v>
      </c>
      <c r="N20" s="42" t="s">
        <v>102</v>
      </c>
      <c r="O20" s="32">
        <f t="shared" si="1"/>
        <v>616000</v>
      </c>
    </row>
    <row r="21" spans="1:15" ht="24.75" customHeight="1" x14ac:dyDescent="0.15">
      <c r="A21" s="18"/>
      <c r="B21" s="211"/>
      <c r="C21" s="43" t="s">
        <v>35</v>
      </c>
      <c r="D21" s="270">
        <v>10719</v>
      </c>
      <c r="E21" s="270">
        <v>10719</v>
      </c>
      <c r="F21" s="271">
        <f>SUM(E21-D21)</f>
        <v>0</v>
      </c>
      <c r="G21" s="272"/>
      <c r="H21" s="273"/>
      <c r="I21" s="273"/>
      <c r="J21" s="273"/>
      <c r="K21" s="273"/>
      <c r="L21" s="273"/>
      <c r="M21" s="273"/>
      <c r="N21" s="273"/>
      <c r="O21" s="274">
        <f>SUM(O22:O23)</f>
        <v>10718760</v>
      </c>
    </row>
    <row r="22" spans="1:15" ht="18" customHeight="1" x14ac:dyDescent="0.15">
      <c r="A22" s="18"/>
      <c r="B22" s="211"/>
      <c r="C22" s="45"/>
      <c r="D22" s="46"/>
      <c r="E22" s="46"/>
      <c r="F22" s="27"/>
      <c r="G22" s="48" t="s">
        <v>131</v>
      </c>
      <c r="H22" s="31"/>
      <c r="I22" s="31"/>
      <c r="J22" s="31"/>
      <c r="K22" s="31"/>
      <c r="L22" s="31"/>
      <c r="M22" s="31"/>
      <c r="N22" s="31"/>
      <c r="O22" s="32">
        <v>4863710</v>
      </c>
    </row>
    <row r="23" spans="1:15" ht="16.5" customHeight="1" x14ac:dyDescent="0.15">
      <c r="A23" s="18"/>
      <c r="B23" s="211"/>
      <c r="C23" s="45"/>
      <c r="D23" s="46"/>
      <c r="E23" s="46"/>
      <c r="F23" s="35"/>
      <c r="G23" s="48" t="s">
        <v>87</v>
      </c>
      <c r="H23" s="29">
        <v>70260600</v>
      </c>
      <c r="I23" s="42" t="s">
        <v>67</v>
      </c>
      <c r="J23" s="42"/>
      <c r="K23" s="42"/>
      <c r="L23" s="49" t="s">
        <v>90</v>
      </c>
      <c r="M23" s="31" t="s">
        <v>68</v>
      </c>
      <c r="N23" s="31" t="s">
        <v>66</v>
      </c>
      <c r="O23" s="50">
        <v>5855050</v>
      </c>
    </row>
    <row r="24" spans="1:15" ht="29.25" customHeight="1" x14ac:dyDescent="0.15">
      <c r="A24" s="18"/>
      <c r="B24" s="211"/>
      <c r="C24" s="43" t="s">
        <v>0</v>
      </c>
      <c r="D24" s="270">
        <v>6568</v>
      </c>
      <c r="E24" s="270">
        <v>6568</v>
      </c>
      <c r="F24" s="271">
        <f>SUM(E24-D24)</f>
        <v>0</v>
      </c>
      <c r="G24" s="272"/>
      <c r="H24" s="273"/>
      <c r="I24" s="273"/>
      <c r="J24" s="273"/>
      <c r="K24" s="273"/>
      <c r="L24" s="273"/>
      <c r="M24" s="273"/>
      <c r="N24" s="273"/>
      <c r="O24" s="274">
        <f>SUM(O26:O30)</f>
        <v>6567670</v>
      </c>
    </row>
    <row r="25" spans="1:15" ht="19.5" customHeight="1" x14ac:dyDescent="0.15">
      <c r="A25" s="18"/>
      <c r="B25" s="211"/>
      <c r="C25" s="45"/>
      <c r="D25" s="275"/>
      <c r="E25" s="275"/>
      <c r="F25" s="240"/>
      <c r="G25" s="276"/>
      <c r="H25" s="243"/>
      <c r="I25" s="243"/>
      <c r="J25" s="243"/>
      <c r="K25" s="243"/>
      <c r="L25" s="243"/>
      <c r="M25" s="243"/>
      <c r="N25" s="243"/>
      <c r="O25" s="244"/>
    </row>
    <row r="26" spans="1:15" ht="18" customHeight="1" x14ac:dyDescent="0.15">
      <c r="A26" s="18"/>
      <c r="B26" s="211"/>
      <c r="C26" s="211"/>
      <c r="D26" s="239"/>
      <c r="E26" s="239"/>
      <c r="F26" s="240"/>
      <c r="G26" s="241" t="s">
        <v>70</v>
      </c>
      <c r="H26" s="242">
        <v>70260600</v>
      </c>
      <c r="I26" s="243" t="s">
        <v>67</v>
      </c>
      <c r="J26" s="243"/>
      <c r="K26" s="243"/>
      <c r="L26" s="243">
        <v>3.06</v>
      </c>
      <c r="M26" s="243" t="s">
        <v>71</v>
      </c>
      <c r="N26" s="243" t="s">
        <v>66</v>
      </c>
      <c r="O26" s="277">
        <v>2149970</v>
      </c>
    </row>
    <row r="27" spans="1:15" ht="18" customHeight="1" x14ac:dyDescent="0.15">
      <c r="A27" s="18"/>
      <c r="B27" s="211"/>
      <c r="C27" s="211"/>
      <c r="D27" s="239"/>
      <c r="E27" s="239"/>
      <c r="F27" s="240"/>
      <c r="G27" s="241" t="s">
        <v>113</v>
      </c>
      <c r="H27" s="242">
        <v>2149970</v>
      </c>
      <c r="I27" s="243" t="s">
        <v>67</v>
      </c>
      <c r="J27" s="243"/>
      <c r="K27" s="243"/>
      <c r="L27" s="243">
        <v>6.55</v>
      </c>
      <c r="M27" s="243" t="s">
        <v>71</v>
      </c>
      <c r="N27" s="243" t="s">
        <v>66</v>
      </c>
      <c r="O27" s="277">
        <v>140820</v>
      </c>
    </row>
    <row r="28" spans="1:15" ht="18" customHeight="1" x14ac:dyDescent="0.15">
      <c r="A28" s="18"/>
      <c r="B28" s="211"/>
      <c r="C28" s="211"/>
      <c r="D28" s="239"/>
      <c r="E28" s="239"/>
      <c r="F28" s="240"/>
      <c r="G28" s="241" t="s">
        <v>72</v>
      </c>
      <c r="H28" s="242">
        <v>70260600</v>
      </c>
      <c r="I28" s="243" t="s">
        <v>67</v>
      </c>
      <c r="J28" s="243"/>
      <c r="K28" s="243"/>
      <c r="L28" s="243">
        <v>4.5</v>
      </c>
      <c r="M28" s="243" t="s">
        <v>71</v>
      </c>
      <c r="N28" s="243" t="s">
        <v>66</v>
      </c>
      <c r="O28" s="277">
        <v>3161720</v>
      </c>
    </row>
    <row r="29" spans="1:15" ht="18" customHeight="1" x14ac:dyDescent="0.15">
      <c r="A29" s="18"/>
      <c r="B29" s="211"/>
      <c r="C29" s="211"/>
      <c r="D29" s="239"/>
      <c r="E29" s="239"/>
      <c r="F29" s="240"/>
      <c r="G29" s="241" t="s">
        <v>73</v>
      </c>
      <c r="H29" s="242">
        <v>70260600</v>
      </c>
      <c r="I29" s="243" t="s">
        <v>67</v>
      </c>
      <c r="J29" s="243"/>
      <c r="K29" s="243"/>
      <c r="L29" s="243">
        <v>0.9</v>
      </c>
      <c r="M29" s="243" t="s">
        <v>71</v>
      </c>
      <c r="N29" s="243" t="s">
        <v>66</v>
      </c>
      <c r="O29" s="277">
        <v>623340</v>
      </c>
    </row>
    <row r="30" spans="1:15" ht="18" customHeight="1" x14ac:dyDescent="0.15">
      <c r="A30" s="18"/>
      <c r="B30" s="211"/>
      <c r="C30" s="211"/>
      <c r="D30" s="239"/>
      <c r="E30" s="239"/>
      <c r="F30" s="278"/>
      <c r="G30" s="241" t="s">
        <v>74</v>
      </c>
      <c r="H30" s="242">
        <v>70260600</v>
      </c>
      <c r="I30" s="243" t="s">
        <v>67</v>
      </c>
      <c r="J30" s="243"/>
      <c r="K30" s="243"/>
      <c r="L30" s="243">
        <v>0.7</v>
      </c>
      <c r="M30" s="243" t="s">
        <v>71</v>
      </c>
      <c r="N30" s="243" t="s">
        <v>66</v>
      </c>
      <c r="O30" s="277">
        <v>491820</v>
      </c>
    </row>
    <row r="31" spans="1:15" ht="28.5" customHeight="1" x14ac:dyDescent="0.15">
      <c r="A31" s="18"/>
      <c r="B31" s="211"/>
      <c r="C31" s="43" t="s">
        <v>86</v>
      </c>
      <c r="D31" s="270">
        <v>0</v>
      </c>
      <c r="E31" s="270">
        <v>0</v>
      </c>
      <c r="F31" s="279">
        <f>SUM(E31-D31)</f>
        <v>0</v>
      </c>
      <c r="G31" s="280"/>
      <c r="H31" s="280"/>
      <c r="I31" s="280"/>
      <c r="J31" s="280"/>
      <c r="K31" s="280"/>
      <c r="L31" s="280"/>
      <c r="M31" s="280"/>
      <c r="N31" s="280"/>
      <c r="O31" s="281">
        <f>O32</f>
        <v>0</v>
      </c>
    </row>
    <row r="32" spans="1:15" ht="18" customHeight="1" x14ac:dyDescent="0.15">
      <c r="A32" s="18"/>
      <c r="B32" s="211"/>
      <c r="C32" s="45"/>
      <c r="D32" s="275"/>
      <c r="E32" s="275"/>
      <c r="F32" s="278"/>
      <c r="G32" s="241" t="s">
        <v>93</v>
      </c>
      <c r="H32" s="241">
        <v>150000</v>
      </c>
      <c r="I32" s="241" t="s">
        <v>67</v>
      </c>
      <c r="J32" s="241"/>
      <c r="K32" s="241"/>
      <c r="L32" s="241">
        <v>0</v>
      </c>
      <c r="M32" s="241" t="s">
        <v>114</v>
      </c>
      <c r="N32" s="241" t="s">
        <v>66</v>
      </c>
      <c r="O32" s="277">
        <f>H32*L32</f>
        <v>0</v>
      </c>
    </row>
    <row r="33" spans="1:16" ht="22.5" customHeight="1" x14ac:dyDescent="0.15">
      <c r="A33" s="18"/>
      <c r="B33" s="134" t="s">
        <v>91</v>
      </c>
      <c r="C33" s="134"/>
      <c r="D33" s="135">
        <f t="shared" ref="D33:E33" si="2">SUM(D34,D36,D38)</f>
        <v>4800</v>
      </c>
      <c r="E33" s="135">
        <f t="shared" si="2"/>
        <v>4800</v>
      </c>
      <c r="F33" s="135">
        <f>SUM(E33-D33)</f>
        <v>0</v>
      </c>
      <c r="G33" s="136"/>
      <c r="H33" s="137"/>
      <c r="I33" s="137"/>
      <c r="J33" s="137"/>
      <c r="K33" s="137"/>
      <c r="L33" s="137"/>
      <c r="M33" s="137"/>
      <c r="N33" s="137"/>
      <c r="O33" s="138">
        <f>O34+O36+O38</f>
        <v>4800000</v>
      </c>
    </row>
    <row r="34" spans="1:16" ht="22.5" customHeight="1" x14ac:dyDescent="0.15">
      <c r="A34" s="18"/>
      <c r="B34" s="211"/>
      <c r="C34" s="215" t="s">
        <v>51</v>
      </c>
      <c r="D34" s="44">
        <v>600</v>
      </c>
      <c r="E34" s="44">
        <v>600</v>
      </c>
      <c r="F34" s="202">
        <f>SUM(E34-D34)</f>
        <v>0</v>
      </c>
      <c r="G34" s="23"/>
      <c r="H34" s="55"/>
      <c r="I34" s="55"/>
      <c r="J34" s="55"/>
      <c r="K34" s="55"/>
      <c r="L34" s="55"/>
      <c r="M34" s="55"/>
      <c r="N34" s="55"/>
      <c r="O34" s="53">
        <f>O35</f>
        <v>600000</v>
      </c>
    </row>
    <row r="35" spans="1:16" ht="18" customHeight="1" x14ac:dyDescent="0.15">
      <c r="A35" s="18"/>
      <c r="B35" s="211"/>
      <c r="C35" s="216"/>
      <c r="D35" s="56"/>
      <c r="E35" s="56"/>
      <c r="F35" s="35"/>
      <c r="G35" s="36" t="s">
        <v>88</v>
      </c>
      <c r="H35" s="57">
        <v>600000</v>
      </c>
      <c r="I35" s="58" t="s">
        <v>67</v>
      </c>
      <c r="J35" s="58"/>
      <c r="K35" s="58"/>
      <c r="L35" s="58">
        <v>1</v>
      </c>
      <c r="M35" s="58" t="s">
        <v>75</v>
      </c>
      <c r="N35" s="58" t="s">
        <v>66</v>
      </c>
      <c r="O35" s="14">
        <f>H35*L35</f>
        <v>600000</v>
      </c>
    </row>
    <row r="36" spans="1:16" ht="22.5" customHeight="1" x14ac:dyDescent="0.15">
      <c r="A36" s="18"/>
      <c r="B36" s="211"/>
      <c r="C36" s="43" t="s">
        <v>52</v>
      </c>
      <c r="D36" s="44">
        <v>1800</v>
      </c>
      <c r="E36" s="44">
        <v>1800</v>
      </c>
      <c r="F36" s="22">
        <f t="shared" ref="F36:F72" si="3">SUM(E36-D36)</f>
        <v>0</v>
      </c>
      <c r="G36" s="23"/>
      <c r="H36" s="55"/>
      <c r="I36" s="55"/>
      <c r="J36" s="55"/>
      <c r="K36" s="55"/>
      <c r="L36" s="55"/>
      <c r="M36" s="55"/>
      <c r="N36" s="55"/>
      <c r="O36" s="53">
        <f>SUM(O37:O37)</f>
        <v>1800000</v>
      </c>
    </row>
    <row r="37" spans="1:16" ht="18" customHeight="1" x14ac:dyDescent="0.15">
      <c r="A37" s="18"/>
      <c r="B37" s="211"/>
      <c r="C37" s="211"/>
      <c r="D37" s="59"/>
      <c r="E37" s="59"/>
      <c r="F37" s="35"/>
      <c r="G37" s="28" t="s">
        <v>125</v>
      </c>
      <c r="H37" s="60">
        <v>150000</v>
      </c>
      <c r="I37" s="61" t="s">
        <v>67</v>
      </c>
      <c r="J37" s="61"/>
      <c r="K37" s="61"/>
      <c r="L37" s="61">
        <v>12</v>
      </c>
      <c r="M37" s="61" t="s">
        <v>68</v>
      </c>
      <c r="N37" s="61" t="s">
        <v>66</v>
      </c>
      <c r="O37" s="51">
        <f>H37*L37</f>
        <v>1800000</v>
      </c>
    </row>
    <row r="38" spans="1:16" ht="22.5" customHeight="1" x14ac:dyDescent="0.15">
      <c r="A38" s="18"/>
      <c r="B38" s="211"/>
      <c r="C38" s="215" t="s">
        <v>53</v>
      </c>
      <c r="D38" s="44">
        <v>2400</v>
      </c>
      <c r="E38" s="44">
        <v>2400</v>
      </c>
      <c r="F38" s="22">
        <f t="shared" si="3"/>
        <v>0</v>
      </c>
      <c r="G38" s="23"/>
      <c r="H38" s="55"/>
      <c r="I38" s="55"/>
      <c r="J38" s="55"/>
      <c r="K38" s="55"/>
      <c r="L38" s="55"/>
      <c r="M38" s="55"/>
      <c r="N38" s="55"/>
      <c r="O38" s="53">
        <f>O39</f>
        <v>2400000</v>
      </c>
      <c r="P38" s="307"/>
    </row>
    <row r="39" spans="1:16" ht="18" customHeight="1" x14ac:dyDescent="0.15">
      <c r="A39" s="18"/>
      <c r="B39" s="211"/>
      <c r="C39" s="216"/>
      <c r="D39" s="56"/>
      <c r="E39" s="56"/>
      <c r="F39" s="35" t="s">
        <v>129</v>
      </c>
      <c r="G39" s="36" t="s">
        <v>89</v>
      </c>
      <c r="H39" s="57">
        <v>2400000</v>
      </c>
      <c r="I39" s="58" t="s">
        <v>67</v>
      </c>
      <c r="J39" s="58"/>
      <c r="K39" s="58"/>
      <c r="L39" s="58">
        <v>1</v>
      </c>
      <c r="M39" s="58" t="s">
        <v>103</v>
      </c>
      <c r="N39" s="58" t="s">
        <v>66</v>
      </c>
      <c r="O39" s="14">
        <f>H39*L39</f>
        <v>2400000</v>
      </c>
    </row>
    <row r="40" spans="1:16" ht="22.5" customHeight="1" x14ac:dyDescent="0.15">
      <c r="A40" s="18"/>
      <c r="B40" s="134" t="s">
        <v>54</v>
      </c>
      <c r="C40" s="134"/>
      <c r="D40" s="135">
        <v>8167</v>
      </c>
      <c r="E40" s="135">
        <v>8167</v>
      </c>
      <c r="F40" s="190">
        <f>SUM(E40-D40)</f>
        <v>0</v>
      </c>
      <c r="G40" s="136"/>
      <c r="H40" s="137"/>
      <c r="I40" s="137"/>
      <c r="J40" s="137"/>
      <c r="K40" s="137"/>
      <c r="L40" s="137"/>
      <c r="M40" s="137"/>
      <c r="N40" s="137"/>
      <c r="O40" s="138">
        <f>SUM(O41,O43,O57,O64)</f>
        <v>8166800</v>
      </c>
    </row>
    <row r="41" spans="1:16" ht="23.25" customHeight="1" x14ac:dyDescent="0.15">
      <c r="A41" s="18"/>
      <c r="B41" s="211"/>
      <c r="C41" s="215" t="s">
        <v>55</v>
      </c>
      <c r="D41" s="44">
        <v>500</v>
      </c>
      <c r="E41" s="44">
        <v>500</v>
      </c>
      <c r="F41" s="91">
        <f>SUM(E41-D41)</f>
        <v>0</v>
      </c>
      <c r="G41" s="23"/>
      <c r="H41" s="23"/>
      <c r="I41" s="23"/>
      <c r="J41" s="23"/>
      <c r="K41" s="23"/>
      <c r="L41" s="23"/>
      <c r="M41" s="23"/>
      <c r="N41" s="23"/>
      <c r="O41" s="62">
        <f>O42</f>
        <v>500000</v>
      </c>
    </row>
    <row r="42" spans="1:16" ht="18" customHeight="1" x14ac:dyDescent="0.15">
      <c r="A42" s="18"/>
      <c r="B42" s="211"/>
      <c r="C42" s="216"/>
      <c r="D42" s="56"/>
      <c r="E42" s="56"/>
      <c r="F42" s="35"/>
      <c r="G42" s="36" t="s">
        <v>166</v>
      </c>
      <c r="H42" s="57">
        <v>500000</v>
      </c>
      <c r="I42" s="58" t="s">
        <v>67</v>
      </c>
      <c r="J42" s="58"/>
      <c r="K42" s="58"/>
      <c r="L42" s="58">
        <v>1</v>
      </c>
      <c r="M42" s="58" t="s">
        <v>109</v>
      </c>
      <c r="N42" s="58" t="s">
        <v>66</v>
      </c>
      <c r="O42" s="14">
        <f>H42*L42</f>
        <v>500000</v>
      </c>
    </row>
    <row r="43" spans="1:16" ht="25.5" customHeight="1" x14ac:dyDescent="0.15">
      <c r="A43" s="18"/>
      <c r="B43" s="63"/>
      <c r="C43" s="43" t="s">
        <v>56</v>
      </c>
      <c r="D43" s="44">
        <v>3307</v>
      </c>
      <c r="E43" s="44">
        <v>3307</v>
      </c>
      <c r="F43" s="22">
        <f>SUM(E43-D43)</f>
        <v>0</v>
      </c>
      <c r="G43" s="47"/>
      <c r="H43" s="31"/>
      <c r="I43" s="31"/>
      <c r="J43" s="31"/>
      <c r="K43" s="31"/>
      <c r="L43" s="31"/>
      <c r="M43" s="31"/>
      <c r="N43" s="31"/>
      <c r="O43" s="32">
        <f>SUM(O45:O56)</f>
        <v>3306800</v>
      </c>
    </row>
    <row r="44" spans="1:16" ht="17.25" customHeight="1" x14ac:dyDescent="0.15">
      <c r="A44" s="18"/>
      <c r="B44" s="63"/>
      <c r="C44" s="45"/>
      <c r="D44" s="46"/>
      <c r="E44" s="46"/>
      <c r="F44" s="27"/>
      <c r="G44" s="47"/>
      <c r="H44" s="31"/>
      <c r="I44" s="31"/>
      <c r="J44" s="31"/>
      <c r="K44" s="31"/>
      <c r="L44" s="31"/>
      <c r="M44" s="31"/>
      <c r="N44" s="31"/>
      <c r="O44" s="32"/>
    </row>
    <row r="45" spans="1:16" ht="18" customHeight="1" x14ac:dyDescent="0.15">
      <c r="A45" s="18"/>
      <c r="B45" s="211"/>
      <c r="C45" s="211"/>
      <c r="D45" s="195"/>
      <c r="E45" s="195"/>
      <c r="F45" s="201"/>
      <c r="G45" s="28" t="s">
        <v>76</v>
      </c>
      <c r="H45" s="29">
        <v>11000</v>
      </c>
      <c r="I45" s="31" t="s">
        <v>67</v>
      </c>
      <c r="J45" s="31"/>
      <c r="K45" s="31"/>
      <c r="L45" s="31">
        <v>12</v>
      </c>
      <c r="M45" s="31" t="s">
        <v>68</v>
      </c>
      <c r="N45" s="31" t="s">
        <v>66</v>
      </c>
      <c r="O45" s="32">
        <f>H45*L45</f>
        <v>132000</v>
      </c>
    </row>
    <row r="46" spans="1:16" ht="18" customHeight="1" x14ac:dyDescent="0.15">
      <c r="A46" s="18"/>
      <c r="B46" s="211"/>
      <c r="C46" s="211"/>
      <c r="D46" s="195"/>
      <c r="E46" s="195"/>
      <c r="F46" s="201"/>
      <c r="G46" s="28" t="s">
        <v>132</v>
      </c>
      <c r="H46" s="29">
        <v>100000</v>
      </c>
      <c r="I46" s="31" t="s">
        <v>67</v>
      </c>
      <c r="J46" s="31"/>
      <c r="K46" s="31"/>
      <c r="L46" s="31">
        <v>1</v>
      </c>
      <c r="M46" s="31" t="s">
        <v>106</v>
      </c>
      <c r="N46" s="31" t="s">
        <v>66</v>
      </c>
      <c r="O46" s="32">
        <f t="shared" ref="O46:O52" si="4">H46*L46</f>
        <v>100000</v>
      </c>
    </row>
    <row r="47" spans="1:16" ht="18" customHeight="1" x14ac:dyDescent="0.15">
      <c r="A47" s="18"/>
      <c r="B47" s="211"/>
      <c r="C47" s="211"/>
      <c r="D47" s="195"/>
      <c r="E47" s="195"/>
      <c r="F47" s="186"/>
      <c r="G47" s="28" t="s">
        <v>77</v>
      </c>
      <c r="H47" s="29">
        <v>44900</v>
      </c>
      <c r="I47" s="31" t="s">
        <v>67</v>
      </c>
      <c r="J47" s="31"/>
      <c r="K47" s="31"/>
      <c r="L47" s="31">
        <v>12</v>
      </c>
      <c r="M47" s="31" t="s">
        <v>68</v>
      </c>
      <c r="N47" s="31" t="s">
        <v>66</v>
      </c>
      <c r="O47" s="32">
        <f t="shared" si="4"/>
        <v>538800</v>
      </c>
    </row>
    <row r="48" spans="1:16" ht="18" customHeight="1" x14ac:dyDescent="0.15">
      <c r="A48" s="18"/>
      <c r="B48" s="211"/>
      <c r="C48" s="211"/>
      <c r="D48" s="195"/>
      <c r="E48" s="195"/>
      <c r="F48" s="201"/>
      <c r="G48" s="28" t="s">
        <v>133</v>
      </c>
      <c r="H48" s="29">
        <v>88000</v>
      </c>
      <c r="I48" s="31" t="s">
        <v>67</v>
      </c>
      <c r="J48" s="31"/>
      <c r="K48" s="31"/>
      <c r="L48" s="31">
        <v>12</v>
      </c>
      <c r="M48" s="31" t="s">
        <v>68</v>
      </c>
      <c r="N48" s="31" t="s">
        <v>66</v>
      </c>
      <c r="O48" s="32">
        <f t="shared" si="4"/>
        <v>1056000</v>
      </c>
    </row>
    <row r="49" spans="1:15" ht="18" customHeight="1" x14ac:dyDescent="0.15">
      <c r="A49" s="18"/>
      <c r="B49" s="211"/>
      <c r="C49" s="211"/>
      <c r="D49" s="195"/>
      <c r="E49" s="195"/>
      <c r="F49" s="201"/>
      <c r="G49" s="28" t="s">
        <v>135</v>
      </c>
      <c r="H49" s="29">
        <v>30000</v>
      </c>
      <c r="I49" s="31" t="s">
        <v>67</v>
      </c>
      <c r="J49" s="31"/>
      <c r="K49" s="31"/>
      <c r="L49" s="31">
        <v>12</v>
      </c>
      <c r="M49" s="31" t="s">
        <v>68</v>
      </c>
      <c r="N49" s="31" t="s">
        <v>66</v>
      </c>
      <c r="O49" s="32">
        <f t="shared" si="4"/>
        <v>360000</v>
      </c>
    </row>
    <row r="50" spans="1:15" ht="18" customHeight="1" x14ac:dyDescent="0.15">
      <c r="A50" s="18"/>
      <c r="B50" s="211"/>
      <c r="C50" s="211"/>
      <c r="D50" s="195"/>
      <c r="E50" s="195"/>
      <c r="F50" s="201"/>
      <c r="G50" s="28" t="s">
        <v>191</v>
      </c>
      <c r="H50" s="29">
        <v>60000</v>
      </c>
      <c r="I50" s="31" t="s">
        <v>67</v>
      </c>
      <c r="J50" s="31"/>
      <c r="K50" s="31"/>
      <c r="L50" s="31">
        <v>12</v>
      </c>
      <c r="M50" s="31" t="s">
        <v>134</v>
      </c>
      <c r="N50" s="31" t="s">
        <v>66</v>
      </c>
      <c r="O50" s="64">
        <f t="shared" si="4"/>
        <v>720000</v>
      </c>
    </row>
    <row r="51" spans="1:15" ht="18" customHeight="1" x14ac:dyDescent="0.15">
      <c r="A51" s="18"/>
      <c r="B51" s="211"/>
      <c r="C51" s="211"/>
      <c r="D51" s="195"/>
      <c r="E51" s="195"/>
      <c r="F51" s="186"/>
      <c r="G51" s="28" t="s">
        <v>78</v>
      </c>
      <c r="H51" s="29">
        <v>100000</v>
      </c>
      <c r="I51" s="31" t="s">
        <v>67</v>
      </c>
      <c r="J51" s="31"/>
      <c r="K51" s="31"/>
      <c r="L51" s="31">
        <v>1</v>
      </c>
      <c r="M51" s="31" t="s">
        <v>75</v>
      </c>
      <c r="N51" s="31" t="s">
        <v>66</v>
      </c>
      <c r="O51" s="64">
        <f t="shared" si="4"/>
        <v>100000</v>
      </c>
    </row>
    <row r="52" spans="1:15" ht="18" customHeight="1" x14ac:dyDescent="0.15">
      <c r="A52" s="18"/>
      <c r="B52" s="211"/>
      <c r="C52" s="211"/>
      <c r="D52" s="195"/>
      <c r="E52" s="195"/>
      <c r="F52" s="201"/>
      <c r="G52" s="28" t="s">
        <v>105</v>
      </c>
      <c r="H52" s="29">
        <v>200000</v>
      </c>
      <c r="I52" s="31" t="s">
        <v>67</v>
      </c>
      <c r="J52" s="31"/>
      <c r="K52" s="31"/>
      <c r="L52" s="31">
        <v>1</v>
      </c>
      <c r="M52" s="31" t="s">
        <v>75</v>
      </c>
      <c r="N52" s="31" t="s">
        <v>66</v>
      </c>
      <c r="O52" s="64">
        <f t="shared" si="4"/>
        <v>200000</v>
      </c>
    </row>
    <row r="53" spans="1:15" ht="18" customHeight="1" x14ac:dyDescent="0.15">
      <c r="A53" s="18"/>
      <c r="B53" s="211"/>
      <c r="C53" s="211"/>
      <c r="D53" s="195"/>
      <c r="E53" s="195"/>
      <c r="F53" s="201"/>
      <c r="G53" s="28" t="s">
        <v>192</v>
      </c>
      <c r="H53" s="29">
        <v>100000</v>
      </c>
      <c r="I53" s="31" t="s">
        <v>67</v>
      </c>
      <c r="J53" s="31"/>
      <c r="K53" s="31"/>
      <c r="L53" s="31">
        <v>1</v>
      </c>
      <c r="M53" s="31" t="s">
        <v>75</v>
      </c>
      <c r="N53" s="31" t="s">
        <v>66</v>
      </c>
      <c r="O53" s="64">
        <f t="shared" ref="O53" si="5">H53*L53</f>
        <v>100000</v>
      </c>
    </row>
    <row r="54" spans="1:15" ht="18" customHeight="1" x14ac:dyDescent="0.15">
      <c r="A54" s="18"/>
      <c r="B54" s="211"/>
      <c r="C54" s="211"/>
      <c r="D54" s="195"/>
      <c r="E54" s="195"/>
      <c r="F54" s="186"/>
      <c r="G54" s="28" t="s">
        <v>193</v>
      </c>
      <c r="H54" s="29"/>
      <c r="I54" s="31"/>
      <c r="J54" s="31"/>
      <c r="K54" s="31"/>
      <c r="L54" s="31"/>
      <c r="M54" s="31"/>
      <c r="N54" s="31"/>
      <c r="O54" s="64"/>
    </row>
    <row r="55" spans="1:15" ht="18" customHeight="1" x14ac:dyDescent="0.15">
      <c r="A55" s="18"/>
      <c r="B55" s="211"/>
      <c r="C55" s="211"/>
      <c r="D55" s="195"/>
      <c r="E55" s="195"/>
      <c r="F55" s="186"/>
      <c r="G55" s="28" t="s">
        <v>194</v>
      </c>
      <c r="H55" s="29"/>
      <c r="I55" s="31"/>
      <c r="J55" s="31"/>
      <c r="K55" s="31"/>
      <c r="L55" s="31"/>
      <c r="M55" s="31"/>
      <c r="N55" s="31"/>
      <c r="O55" s="64"/>
    </row>
    <row r="56" spans="1:15" ht="18" customHeight="1" x14ac:dyDescent="0.15">
      <c r="A56" s="18"/>
      <c r="B56" s="211"/>
      <c r="C56" s="211"/>
      <c r="D56" s="195"/>
      <c r="E56" s="195"/>
      <c r="F56" s="186"/>
      <c r="G56" s="28" t="s">
        <v>195</v>
      </c>
      <c r="H56" s="29"/>
      <c r="I56" s="31"/>
      <c r="J56" s="31"/>
      <c r="K56" s="31"/>
      <c r="L56" s="31"/>
      <c r="M56" s="31"/>
      <c r="N56" s="31"/>
      <c r="O56" s="64"/>
    </row>
    <row r="57" spans="1:15" ht="22.5" customHeight="1" x14ac:dyDescent="0.15">
      <c r="A57" s="18"/>
      <c r="B57" s="211"/>
      <c r="C57" s="215" t="s">
        <v>57</v>
      </c>
      <c r="D57" s="44">
        <v>3860</v>
      </c>
      <c r="E57" s="44">
        <v>3860</v>
      </c>
      <c r="F57" s="202">
        <f>SUM(E57-D57)</f>
        <v>0</v>
      </c>
      <c r="G57" s="23"/>
      <c r="H57" s="24"/>
      <c r="I57" s="24"/>
      <c r="J57" s="24"/>
      <c r="K57" s="24"/>
      <c r="L57" s="24"/>
      <c r="M57" s="24"/>
      <c r="N57" s="24"/>
      <c r="O57" s="25">
        <f>SUM(O59:O63)</f>
        <v>3860000</v>
      </c>
    </row>
    <row r="58" spans="1:15" ht="22.5" customHeight="1" x14ac:dyDescent="0.15">
      <c r="A58" s="18"/>
      <c r="B58" s="211"/>
      <c r="C58" s="211"/>
      <c r="D58" s="46"/>
      <c r="E58" s="46"/>
      <c r="F58" s="186"/>
      <c r="G58" s="47"/>
      <c r="H58" s="31"/>
      <c r="I58" s="31"/>
      <c r="J58" s="31"/>
      <c r="K58" s="31"/>
      <c r="L58" s="31"/>
      <c r="M58" s="31"/>
      <c r="N58" s="31"/>
      <c r="O58" s="32"/>
    </row>
    <row r="59" spans="1:15" ht="18" customHeight="1" x14ac:dyDescent="0.15">
      <c r="A59" s="18"/>
      <c r="B59" s="211"/>
      <c r="C59" s="211"/>
      <c r="D59" s="195"/>
      <c r="E59" s="195"/>
      <c r="F59" s="27"/>
      <c r="G59" s="28" t="s">
        <v>79</v>
      </c>
      <c r="H59" s="29">
        <v>200000</v>
      </c>
      <c r="I59" s="42" t="s">
        <v>67</v>
      </c>
      <c r="J59" s="42"/>
      <c r="K59" s="42"/>
      <c r="L59" s="42">
        <v>12</v>
      </c>
      <c r="M59" s="42" t="s">
        <v>190</v>
      </c>
      <c r="N59" s="42" t="s">
        <v>66</v>
      </c>
      <c r="O59" s="32">
        <f>H59*L59</f>
        <v>2400000</v>
      </c>
    </row>
    <row r="60" spans="1:15" ht="18" customHeight="1" x14ac:dyDescent="0.15">
      <c r="A60" s="18"/>
      <c r="B60" s="211"/>
      <c r="C60" s="211"/>
      <c r="D60" s="195"/>
      <c r="E60" s="195"/>
      <c r="F60" s="186"/>
      <c r="G60" s="28" t="s">
        <v>80</v>
      </c>
      <c r="H60" s="29">
        <v>50000</v>
      </c>
      <c r="I60" s="42" t="s">
        <v>67</v>
      </c>
      <c r="J60" s="42"/>
      <c r="K60" s="42"/>
      <c r="L60" s="42">
        <v>12</v>
      </c>
      <c r="M60" s="42" t="s">
        <v>68</v>
      </c>
      <c r="N60" s="42" t="s">
        <v>66</v>
      </c>
      <c r="O60" s="32">
        <f>H60*L60</f>
        <v>600000</v>
      </c>
    </row>
    <row r="61" spans="1:15" ht="18" customHeight="1" x14ac:dyDescent="0.15">
      <c r="A61" s="18"/>
      <c r="B61" s="211"/>
      <c r="C61" s="211"/>
      <c r="D61" s="195"/>
      <c r="E61" s="195"/>
      <c r="F61" s="27"/>
      <c r="G61" s="28" t="s">
        <v>81</v>
      </c>
      <c r="H61" s="29">
        <v>60000</v>
      </c>
      <c r="I61" s="42" t="s">
        <v>67</v>
      </c>
      <c r="J61" s="42"/>
      <c r="K61" s="42"/>
      <c r="L61" s="42">
        <v>6</v>
      </c>
      <c r="M61" s="42" t="s">
        <v>68</v>
      </c>
      <c r="N61" s="42" t="s">
        <v>66</v>
      </c>
      <c r="O61" s="32">
        <f>H61*L61</f>
        <v>360000</v>
      </c>
    </row>
    <row r="62" spans="1:15" ht="18" customHeight="1" x14ac:dyDescent="0.15">
      <c r="A62" s="18"/>
      <c r="B62" s="211"/>
      <c r="C62" s="211"/>
      <c r="D62" s="195"/>
      <c r="E62" s="195"/>
      <c r="F62" s="27"/>
      <c r="G62" s="28" t="s">
        <v>82</v>
      </c>
      <c r="H62" s="29">
        <v>200000</v>
      </c>
      <c r="I62" s="42" t="s">
        <v>67</v>
      </c>
      <c r="J62" s="42"/>
      <c r="K62" s="42"/>
      <c r="L62" s="42">
        <v>1</v>
      </c>
      <c r="M62" s="42" t="s">
        <v>106</v>
      </c>
      <c r="N62" s="42" t="s">
        <v>66</v>
      </c>
      <c r="O62" s="32">
        <f>H62*L62</f>
        <v>200000</v>
      </c>
    </row>
    <row r="63" spans="1:15" ht="18" customHeight="1" x14ac:dyDescent="0.15">
      <c r="A63" s="18"/>
      <c r="B63" s="211"/>
      <c r="C63" s="211"/>
      <c r="D63" s="195"/>
      <c r="E63" s="195"/>
      <c r="F63" s="35"/>
      <c r="G63" s="28" t="s">
        <v>83</v>
      </c>
      <c r="H63" s="29">
        <v>300000</v>
      </c>
      <c r="I63" s="42" t="s">
        <v>67</v>
      </c>
      <c r="J63" s="42"/>
      <c r="K63" s="42"/>
      <c r="L63" s="42">
        <v>1</v>
      </c>
      <c r="M63" s="42" t="s">
        <v>75</v>
      </c>
      <c r="N63" s="42" t="s">
        <v>66</v>
      </c>
      <c r="O63" s="32">
        <f>H63*L63</f>
        <v>300000</v>
      </c>
    </row>
    <row r="64" spans="1:15" ht="22.5" customHeight="1" x14ac:dyDescent="0.15">
      <c r="A64" s="18"/>
      <c r="B64" s="211"/>
      <c r="C64" s="65" t="s">
        <v>58</v>
      </c>
      <c r="D64" s="44">
        <f>SUM(D66:D68)</f>
        <v>0</v>
      </c>
      <c r="E64" s="44">
        <f>SUM(E66:E68)</f>
        <v>0</v>
      </c>
      <c r="F64" s="22">
        <f t="shared" si="3"/>
        <v>0</v>
      </c>
      <c r="G64" s="23"/>
      <c r="H64" s="24"/>
      <c r="I64" s="24"/>
      <c r="J64" s="24"/>
      <c r="K64" s="24"/>
      <c r="L64" s="24"/>
      <c r="M64" s="24"/>
      <c r="N64" s="24"/>
      <c r="O64" s="25">
        <f>SUM(O66:O68)</f>
        <v>500000</v>
      </c>
    </row>
    <row r="65" spans="1:17" ht="22.5" customHeight="1" x14ac:dyDescent="0.15">
      <c r="A65" s="18"/>
      <c r="B65" s="211"/>
      <c r="C65" s="205"/>
      <c r="D65" s="46"/>
      <c r="E65" s="46"/>
      <c r="F65" s="27"/>
      <c r="G65" s="47"/>
      <c r="H65" s="31"/>
      <c r="I65" s="31"/>
      <c r="J65" s="31"/>
      <c r="K65" s="31"/>
      <c r="L65" s="31"/>
      <c r="M65" s="31"/>
      <c r="N65" s="31"/>
      <c r="O65" s="32"/>
    </row>
    <row r="66" spans="1:17" ht="17.25" customHeight="1" x14ac:dyDescent="0.15">
      <c r="A66" s="18"/>
      <c r="B66" s="66"/>
      <c r="C66" s="210"/>
      <c r="D66" s="239"/>
      <c r="E66" s="239"/>
      <c r="F66" s="240"/>
      <c r="G66" s="241" t="s">
        <v>136</v>
      </c>
      <c r="H66" s="242">
        <v>100000</v>
      </c>
      <c r="I66" s="243" t="s">
        <v>67</v>
      </c>
      <c r="J66" s="243"/>
      <c r="K66" s="243"/>
      <c r="L66" s="243">
        <v>1</v>
      </c>
      <c r="M66" s="243" t="s">
        <v>69</v>
      </c>
      <c r="N66" s="243" t="s">
        <v>66</v>
      </c>
      <c r="O66" s="244">
        <f>H66*L66</f>
        <v>100000</v>
      </c>
    </row>
    <row r="67" spans="1:17" ht="17.25" customHeight="1" x14ac:dyDescent="0.15">
      <c r="A67" s="18"/>
      <c r="B67" s="66"/>
      <c r="C67" s="210"/>
      <c r="D67" s="239"/>
      <c r="E67" s="239"/>
      <c r="F67" s="245"/>
      <c r="G67" s="241" t="s">
        <v>137</v>
      </c>
      <c r="H67" s="242">
        <v>300000</v>
      </c>
      <c r="I67" s="243" t="s">
        <v>67</v>
      </c>
      <c r="J67" s="243"/>
      <c r="K67" s="243"/>
      <c r="L67" s="243">
        <v>1</v>
      </c>
      <c r="M67" s="243" t="s">
        <v>69</v>
      </c>
      <c r="N67" s="243" t="s">
        <v>66</v>
      </c>
      <c r="O67" s="244">
        <f t="shared" ref="O67:O68" si="6">H67*L67</f>
        <v>300000</v>
      </c>
    </row>
    <row r="68" spans="1:17" ht="17.25" customHeight="1" x14ac:dyDescent="0.15">
      <c r="A68" s="18"/>
      <c r="B68" s="66"/>
      <c r="C68" s="210"/>
      <c r="D68" s="26"/>
      <c r="E68" s="26"/>
      <c r="F68" s="201"/>
      <c r="G68" s="28" t="s">
        <v>84</v>
      </c>
      <c r="H68" s="29">
        <v>100000</v>
      </c>
      <c r="I68" s="42" t="s">
        <v>67</v>
      </c>
      <c r="J68" s="42"/>
      <c r="K68" s="42"/>
      <c r="L68" s="42">
        <v>1</v>
      </c>
      <c r="M68" s="42" t="s">
        <v>69</v>
      </c>
      <c r="N68" s="42" t="s">
        <v>66</v>
      </c>
      <c r="O68" s="32">
        <f t="shared" si="6"/>
        <v>100000</v>
      </c>
    </row>
    <row r="69" spans="1:17" ht="17.25" customHeight="1" x14ac:dyDescent="0.15">
      <c r="A69" s="18"/>
      <c r="B69" s="66"/>
      <c r="C69" s="67" t="s">
        <v>182</v>
      </c>
      <c r="D69" s="130">
        <v>0</v>
      </c>
      <c r="E69" s="130">
        <v>0</v>
      </c>
      <c r="F69" s="120">
        <f>SUM(E69-D69)</f>
        <v>0</v>
      </c>
      <c r="G69" s="68"/>
      <c r="H69" s="131"/>
      <c r="I69" s="132"/>
      <c r="J69" s="132"/>
      <c r="K69" s="132"/>
      <c r="L69" s="132"/>
      <c r="M69" s="132"/>
      <c r="N69" s="132"/>
      <c r="O69" s="133"/>
      <c r="Q69" s="208" t="s">
        <v>200</v>
      </c>
    </row>
    <row r="70" spans="1:17" ht="23.25" customHeight="1" x14ac:dyDescent="0.15">
      <c r="A70" s="147" t="s">
        <v>92</v>
      </c>
      <c r="B70" s="134" t="s">
        <v>59</v>
      </c>
      <c r="C70" s="148"/>
      <c r="D70" s="135">
        <f t="shared" ref="D70:E70" si="7">SUM(D71,D73)</f>
        <v>4122</v>
      </c>
      <c r="E70" s="135">
        <f t="shared" si="7"/>
        <v>3622</v>
      </c>
      <c r="F70" s="152">
        <f>SUM(E70-D70)</f>
        <v>-500</v>
      </c>
      <c r="G70" s="149"/>
      <c r="H70" s="149"/>
      <c r="I70" s="149"/>
      <c r="J70" s="149"/>
      <c r="K70" s="149"/>
      <c r="L70" s="149"/>
      <c r="M70" s="149"/>
      <c r="N70" s="149"/>
      <c r="O70" s="138">
        <f>SUM(O71,O73)</f>
        <v>3622400</v>
      </c>
    </row>
    <row r="71" spans="1:17" ht="23.25" customHeight="1" x14ac:dyDescent="0.15">
      <c r="A71" s="18"/>
      <c r="B71" s="211"/>
      <c r="C71" s="209" t="s">
        <v>60</v>
      </c>
      <c r="D71" s="44">
        <v>700</v>
      </c>
      <c r="E71" s="44">
        <v>200</v>
      </c>
      <c r="F71" s="22">
        <f t="shared" si="3"/>
        <v>-500</v>
      </c>
      <c r="G71" s="52"/>
      <c r="H71" s="52"/>
      <c r="I71" s="52"/>
      <c r="J71" s="52"/>
      <c r="K71" s="52"/>
      <c r="L71" s="52"/>
      <c r="M71" s="52"/>
      <c r="N71" s="52"/>
      <c r="O71" s="53">
        <v>200000</v>
      </c>
    </row>
    <row r="72" spans="1:17" ht="23.25" customHeight="1" x14ac:dyDescent="0.15">
      <c r="A72" s="18"/>
      <c r="B72" s="211"/>
      <c r="C72" s="210"/>
      <c r="D72" s="46"/>
      <c r="E72" s="46"/>
      <c r="F72" s="35">
        <f t="shared" si="3"/>
        <v>0</v>
      </c>
      <c r="G72" s="268" t="s">
        <v>138</v>
      </c>
      <c r="H72" s="303">
        <v>200000</v>
      </c>
      <c r="I72" s="256" t="s">
        <v>67</v>
      </c>
      <c r="J72" s="256"/>
      <c r="K72" s="256"/>
      <c r="L72" s="256">
        <v>1</v>
      </c>
      <c r="M72" s="256" t="s">
        <v>139</v>
      </c>
      <c r="N72" s="256" t="s">
        <v>66</v>
      </c>
      <c r="O72" s="269">
        <f>H72*L72</f>
        <v>200000</v>
      </c>
    </row>
    <row r="73" spans="1:17" ht="35.25" customHeight="1" x14ac:dyDescent="0.15">
      <c r="A73" s="18"/>
      <c r="B73" s="211"/>
      <c r="C73" s="203" t="s">
        <v>61</v>
      </c>
      <c r="D73" s="191">
        <v>3422</v>
      </c>
      <c r="E73" s="191">
        <v>3422</v>
      </c>
      <c r="F73" s="234">
        <f>SUM(E73-D73)</f>
        <v>0</v>
      </c>
      <c r="G73" s="68"/>
      <c r="H73" s="68"/>
      <c r="I73" s="68"/>
      <c r="J73" s="68"/>
      <c r="K73" s="68"/>
      <c r="L73" s="68"/>
      <c r="M73" s="68"/>
      <c r="N73" s="68"/>
      <c r="O73" s="204">
        <f>SUM(O74:O76)</f>
        <v>3422400</v>
      </c>
    </row>
    <row r="74" spans="1:17" ht="18" customHeight="1" x14ac:dyDescent="0.15">
      <c r="A74" s="18"/>
      <c r="B74" s="211"/>
      <c r="C74" s="212"/>
      <c r="D74" s="195"/>
      <c r="E74" s="195"/>
      <c r="F74" s="186"/>
      <c r="G74" s="28" t="s">
        <v>140</v>
      </c>
      <c r="H74" s="29">
        <v>200200</v>
      </c>
      <c r="I74" s="42" t="s">
        <v>67</v>
      </c>
      <c r="J74" s="42"/>
      <c r="K74" s="42"/>
      <c r="L74" s="42">
        <v>12</v>
      </c>
      <c r="M74" s="42" t="s">
        <v>85</v>
      </c>
      <c r="N74" s="42" t="s">
        <v>66</v>
      </c>
      <c r="O74" s="32">
        <f>H74*L74</f>
        <v>2402400</v>
      </c>
    </row>
    <row r="75" spans="1:17" ht="18" customHeight="1" x14ac:dyDescent="0.15">
      <c r="A75" s="18"/>
      <c r="B75" s="211"/>
      <c r="C75" s="212"/>
      <c r="D75" s="246"/>
      <c r="E75" s="246"/>
      <c r="F75" s="245"/>
      <c r="G75" s="241" t="s">
        <v>188</v>
      </c>
      <c r="H75" s="242">
        <v>170000</v>
      </c>
      <c r="I75" s="243" t="s">
        <v>67</v>
      </c>
      <c r="J75" s="243"/>
      <c r="K75" s="243"/>
      <c r="L75" s="243">
        <v>6</v>
      </c>
      <c r="M75" s="243" t="s">
        <v>68</v>
      </c>
      <c r="N75" s="243" t="s">
        <v>66</v>
      </c>
      <c r="O75" s="244">
        <f>H75*L75</f>
        <v>1020000</v>
      </c>
    </row>
    <row r="76" spans="1:17" ht="18" customHeight="1" x14ac:dyDescent="0.15">
      <c r="A76" s="18"/>
      <c r="B76" s="211"/>
      <c r="C76" s="212"/>
      <c r="D76" s="26"/>
      <c r="E76" s="26"/>
      <c r="F76" s="197"/>
      <c r="G76" s="28" t="s">
        <v>189</v>
      </c>
      <c r="H76" s="29"/>
      <c r="I76" s="42"/>
      <c r="J76" s="42"/>
      <c r="K76" s="42"/>
      <c r="L76" s="42"/>
      <c r="M76" s="42"/>
      <c r="N76" s="42"/>
      <c r="O76" s="32"/>
    </row>
    <row r="77" spans="1:17" ht="22.5" customHeight="1" x14ac:dyDescent="0.15">
      <c r="A77" s="150" t="s">
        <v>62</v>
      </c>
      <c r="B77" s="134" t="s">
        <v>63</v>
      </c>
      <c r="C77" s="134"/>
      <c r="D77" s="135">
        <f>SUM(D78,D91,D95,D98,D105,D108)</f>
        <v>87957</v>
      </c>
      <c r="E77" s="135">
        <v>82968</v>
      </c>
      <c r="F77" s="152">
        <f>SUM(E77-D77)</f>
        <v>-4989</v>
      </c>
      <c r="G77" s="139"/>
      <c r="H77" s="140"/>
      <c r="I77" s="140"/>
      <c r="J77" s="140"/>
      <c r="K77" s="153"/>
      <c r="L77" s="153"/>
      <c r="M77" s="153"/>
      <c r="N77" s="153"/>
      <c r="O77" s="154">
        <f>SUM(O78,O91,O98,O105,O108)</f>
        <v>82967030</v>
      </c>
    </row>
    <row r="78" spans="1:17" ht="23.25" customHeight="1" x14ac:dyDescent="0.15">
      <c r="A78" s="223"/>
      <c r="B78" s="215"/>
      <c r="C78" s="224" t="s">
        <v>184</v>
      </c>
      <c r="D78" s="191">
        <v>82017</v>
      </c>
      <c r="E78" s="191">
        <v>79217</v>
      </c>
      <c r="F78" s="54">
        <v>-2800</v>
      </c>
      <c r="G78" s="192" t="s">
        <v>181</v>
      </c>
      <c r="H78" s="193"/>
      <c r="I78" s="193"/>
      <c r="J78" s="194"/>
      <c r="K78" s="194"/>
      <c r="L78" s="194"/>
      <c r="M78" s="194"/>
      <c r="N78" s="194"/>
      <c r="O78" s="133">
        <f>SUM(O81:O90)</f>
        <v>79217030</v>
      </c>
    </row>
    <row r="79" spans="1:17" ht="17.25" customHeight="1" x14ac:dyDescent="0.15">
      <c r="A79" s="218"/>
      <c r="B79" s="211"/>
      <c r="C79" s="362" t="s">
        <v>185</v>
      </c>
      <c r="D79" s="324" t="s">
        <v>212</v>
      </c>
      <c r="E79" s="196" t="s">
        <v>212</v>
      </c>
      <c r="F79" s="91">
        <v>0</v>
      </c>
      <c r="G79" s="24"/>
      <c r="H79" s="24"/>
      <c r="I79" s="24"/>
      <c r="J79" s="260"/>
      <c r="K79" s="260"/>
      <c r="L79" s="24"/>
      <c r="M79" s="24"/>
      <c r="N79" s="24"/>
      <c r="O79" s="25" t="s">
        <v>168</v>
      </c>
    </row>
    <row r="80" spans="1:17" ht="17.25" customHeight="1" x14ac:dyDescent="0.15">
      <c r="A80" s="218"/>
      <c r="B80" s="211"/>
      <c r="C80" s="363"/>
      <c r="D80" s="219"/>
      <c r="E80" s="40"/>
      <c r="F80" s="186"/>
      <c r="G80" s="31"/>
      <c r="H80" s="31"/>
      <c r="I80" s="31"/>
      <c r="J80" s="70"/>
      <c r="K80" s="70"/>
      <c r="L80" s="31"/>
      <c r="M80" s="31"/>
      <c r="N80" s="31"/>
      <c r="O80" s="32"/>
    </row>
    <row r="81" spans="1:17" ht="17.25" customHeight="1" x14ac:dyDescent="0.15">
      <c r="A81" s="218"/>
      <c r="B81" s="211"/>
      <c r="C81" s="363"/>
      <c r="D81" s="325"/>
      <c r="E81" s="322"/>
      <c r="F81" s="240"/>
      <c r="G81" s="253" t="s">
        <v>141</v>
      </c>
      <c r="H81" s="261">
        <v>100000</v>
      </c>
      <c r="I81" s="255" t="s">
        <v>94</v>
      </c>
      <c r="J81" s="256"/>
      <c r="K81" s="256"/>
      <c r="L81" s="255">
        <v>1</v>
      </c>
      <c r="M81" s="255" t="s">
        <v>143</v>
      </c>
      <c r="N81" s="255" t="s">
        <v>97</v>
      </c>
      <c r="O81" s="257">
        <v>100000</v>
      </c>
    </row>
    <row r="82" spans="1:17" ht="17.25" customHeight="1" x14ac:dyDescent="0.15">
      <c r="A82" s="218"/>
      <c r="B82" s="211"/>
      <c r="C82" s="363"/>
      <c r="D82" s="325"/>
      <c r="E82" s="322"/>
      <c r="F82" s="240"/>
      <c r="G82" s="247" t="s">
        <v>142</v>
      </c>
      <c r="H82" s="282">
        <v>60000</v>
      </c>
      <c r="I82" s="249" t="s">
        <v>94</v>
      </c>
      <c r="J82" s="243"/>
      <c r="K82" s="243"/>
      <c r="L82" s="249">
        <v>12</v>
      </c>
      <c r="M82" s="249" t="s">
        <v>101</v>
      </c>
      <c r="N82" s="249" t="s">
        <v>97</v>
      </c>
      <c r="O82" s="250">
        <f t="shared" ref="O82:O85" si="8">H82*L82</f>
        <v>720000</v>
      </c>
    </row>
    <row r="83" spans="1:17" ht="17.25" customHeight="1" x14ac:dyDescent="0.15">
      <c r="A83" s="218"/>
      <c r="B83" s="211"/>
      <c r="C83" s="363"/>
      <c r="D83" s="325"/>
      <c r="E83" s="322"/>
      <c r="F83" s="240"/>
      <c r="G83" s="253" t="s">
        <v>209</v>
      </c>
      <c r="H83" s="261">
        <v>300000</v>
      </c>
      <c r="I83" s="255" t="s">
        <v>94</v>
      </c>
      <c r="J83" s="256"/>
      <c r="K83" s="256"/>
      <c r="L83" s="255">
        <v>10</v>
      </c>
      <c r="M83" s="255" t="s">
        <v>134</v>
      </c>
      <c r="N83" s="255" t="s">
        <v>97</v>
      </c>
      <c r="O83" s="257">
        <f t="shared" si="8"/>
        <v>3000000</v>
      </c>
    </row>
    <row r="84" spans="1:17" ht="17.25" customHeight="1" x14ac:dyDescent="0.15">
      <c r="A84" s="218"/>
      <c r="B84" s="211"/>
      <c r="C84" s="363"/>
      <c r="D84" s="325"/>
      <c r="E84" s="322"/>
      <c r="F84" s="240"/>
      <c r="G84" s="253" t="s">
        <v>144</v>
      </c>
      <c r="H84" s="261">
        <v>0</v>
      </c>
      <c r="I84" s="255" t="s">
        <v>94</v>
      </c>
      <c r="J84" s="256"/>
      <c r="K84" s="256"/>
      <c r="L84" s="255">
        <v>0</v>
      </c>
      <c r="M84" s="255" t="s">
        <v>134</v>
      </c>
      <c r="N84" s="255" t="s">
        <v>97</v>
      </c>
      <c r="O84" s="257">
        <f t="shared" si="8"/>
        <v>0</v>
      </c>
    </row>
    <row r="85" spans="1:17" ht="17.25" customHeight="1" x14ac:dyDescent="0.15">
      <c r="A85" s="218"/>
      <c r="B85" s="211"/>
      <c r="C85" s="363"/>
      <c r="D85" s="325"/>
      <c r="E85" s="322"/>
      <c r="F85" s="245"/>
      <c r="G85" s="253" t="s">
        <v>145</v>
      </c>
      <c r="H85" s="254">
        <v>400000</v>
      </c>
      <c r="I85" s="255" t="s">
        <v>94</v>
      </c>
      <c r="J85" s="256"/>
      <c r="K85" s="256"/>
      <c r="L85" s="255">
        <v>8</v>
      </c>
      <c r="M85" s="255" t="s">
        <v>134</v>
      </c>
      <c r="N85" s="255" t="s">
        <v>97</v>
      </c>
      <c r="O85" s="257">
        <f t="shared" si="8"/>
        <v>3200000</v>
      </c>
    </row>
    <row r="86" spans="1:17" ht="17.25" customHeight="1" x14ac:dyDescent="0.15">
      <c r="A86" s="218"/>
      <c r="B86" s="211"/>
      <c r="C86" s="363"/>
      <c r="D86" s="325"/>
      <c r="E86" s="322"/>
      <c r="F86" s="240"/>
      <c r="G86" s="253" t="s">
        <v>146</v>
      </c>
      <c r="H86" s="254">
        <v>50000</v>
      </c>
      <c r="I86" s="255" t="s">
        <v>94</v>
      </c>
      <c r="J86" s="256"/>
      <c r="K86" s="256"/>
      <c r="L86" s="255">
        <v>1</v>
      </c>
      <c r="M86" s="255" t="s">
        <v>222</v>
      </c>
      <c r="N86" s="255" t="s">
        <v>97</v>
      </c>
      <c r="O86" s="257">
        <f t="shared" ref="O86:O90" si="9">H86*L86</f>
        <v>50000</v>
      </c>
    </row>
    <row r="87" spans="1:17" ht="17.25" customHeight="1" x14ac:dyDescent="0.15">
      <c r="A87" s="218"/>
      <c r="B87" s="211"/>
      <c r="C87" s="363"/>
      <c r="D87" s="325"/>
      <c r="E87" s="322"/>
      <c r="F87" s="240"/>
      <c r="G87" s="253" t="s">
        <v>186</v>
      </c>
      <c r="H87" s="254">
        <v>8747030</v>
      </c>
      <c r="I87" s="255" t="s">
        <v>94</v>
      </c>
      <c r="J87" s="256"/>
      <c r="K87" s="256"/>
      <c r="L87" s="255">
        <v>1</v>
      </c>
      <c r="M87" s="255" t="s">
        <v>139</v>
      </c>
      <c r="N87" s="255" t="s">
        <v>97</v>
      </c>
      <c r="O87" s="257">
        <f t="shared" si="9"/>
        <v>8747030</v>
      </c>
    </row>
    <row r="88" spans="1:17" ht="17.25" customHeight="1" x14ac:dyDescent="0.15">
      <c r="A88" s="218"/>
      <c r="B88" s="211"/>
      <c r="C88" s="363"/>
      <c r="D88" s="325"/>
      <c r="E88" s="322"/>
      <c r="F88" s="240"/>
      <c r="G88" s="253" t="s">
        <v>147</v>
      </c>
      <c r="H88" s="254">
        <v>100000</v>
      </c>
      <c r="I88" s="255" t="s">
        <v>94</v>
      </c>
      <c r="J88" s="256"/>
      <c r="K88" s="256"/>
      <c r="L88" s="255">
        <v>10</v>
      </c>
      <c r="M88" s="255" t="s">
        <v>134</v>
      </c>
      <c r="N88" s="255" t="s">
        <v>97</v>
      </c>
      <c r="O88" s="257">
        <f t="shared" si="9"/>
        <v>1000000</v>
      </c>
    </row>
    <row r="89" spans="1:17" ht="17.25" customHeight="1" x14ac:dyDescent="0.15">
      <c r="A89" s="218"/>
      <c r="B89" s="211"/>
      <c r="C89" s="363"/>
      <c r="D89" s="325"/>
      <c r="E89" s="322"/>
      <c r="F89" s="284"/>
      <c r="G89" s="247" t="s">
        <v>187</v>
      </c>
      <c r="H89" s="248">
        <v>400000</v>
      </c>
      <c r="I89" s="249" t="s">
        <v>213</v>
      </c>
      <c r="J89" s="243"/>
      <c r="K89" s="243"/>
      <c r="L89" s="249">
        <v>6</v>
      </c>
      <c r="M89" s="249" t="s">
        <v>214</v>
      </c>
      <c r="N89" s="249" t="s">
        <v>215</v>
      </c>
      <c r="O89" s="250">
        <f t="shared" si="9"/>
        <v>2400000</v>
      </c>
      <c r="Q89" s="208"/>
    </row>
    <row r="90" spans="1:17" ht="17.25" customHeight="1" x14ac:dyDescent="0.15">
      <c r="A90" s="218"/>
      <c r="B90" s="237"/>
      <c r="C90" s="364"/>
      <c r="D90" s="326"/>
      <c r="E90" s="323"/>
      <c r="F90" s="285"/>
      <c r="G90" s="286" t="s">
        <v>216</v>
      </c>
      <c r="H90" s="287">
        <v>60000000</v>
      </c>
      <c r="I90" s="288" t="s">
        <v>217</v>
      </c>
      <c r="J90" s="289"/>
      <c r="K90" s="289"/>
      <c r="L90" s="288">
        <v>1</v>
      </c>
      <c r="M90" s="288" t="s">
        <v>218</v>
      </c>
      <c r="N90" s="288"/>
      <c r="O90" s="290">
        <f t="shared" si="9"/>
        <v>60000000</v>
      </c>
      <c r="Q90" s="208"/>
    </row>
    <row r="91" spans="1:17" ht="27" customHeight="1" x14ac:dyDescent="0.15">
      <c r="A91" s="218"/>
      <c r="B91" s="211"/>
      <c r="C91" s="365" t="s">
        <v>148</v>
      </c>
      <c r="D91" s="46">
        <v>1000</v>
      </c>
      <c r="E91" s="46">
        <v>0</v>
      </c>
      <c r="F91" s="232">
        <v>-1000</v>
      </c>
      <c r="G91" s="69" t="s">
        <v>202</v>
      </c>
      <c r="H91" s="31"/>
      <c r="I91" s="31"/>
      <c r="J91" s="31"/>
      <c r="K91" s="31"/>
      <c r="L91" s="31"/>
      <c r="M91" s="31"/>
      <c r="N91" s="31"/>
      <c r="O91" s="32">
        <f>SUM(O93:O94)</f>
        <v>0</v>
      </c>
    </row>
    <row r="92" spans="1:17" ht="17.25" customHeight="1" x14ac:dyDescent="0.15">
      <c r="A92" s="218"/>
      <c r="B92" s="211"/>
      <c r="C92" s="365"/>
      <c r="D92" s="199" t="s">
        <v>212</v>
      </c>
      <c r="E92" s="199" t="s">
        <v>212</v>
      </c>
      <c r="F92" s="232" t="s">
        <v>212</v>
      </c>
      <c r="G92" s="31"/>
      <c r="H92" s="70"/>
      <c r="I92" s="70"/>
      <c r="J92" s="70"/>
      <c r="K92" s="70"/>
      <c r="L92" s="70"/>
      <c r="M92" s="70"/>
      <c r="N92" s="31"/>
      <c r="O92" s="75"/>
    </row>
    <row r="93" spans="1:17" ht="17.25" customHeight="1" x14ac:dyDescent="0.15">
      <c r="A93" s="218"/>
      <c r="B93" s="211"/>
      <c r="C93" s="365"/>
      <c r="D93" s="246"/>
      <c r="E93" s="246"/>
      <c r="F93" s="266"/>
      <c r="G93" s="247" t="s">
        <v>149</v>
      </c>
      <c r="H93" s="248">
        <v>0</v>
      </c>
      <c r="I93" s="249" t="s">
        <v>115</v>
      </c>
      <c r="J93" s="243"/>
      <c r="K93" s="243"/>
      <c r="L93" s="249">
        <v>1</v>
      </c>
      <c r="M93" s="249" t="s">
        <v>139</v>
      </c>
      <c r="N93" s="249" t="s">
        <v>117</v>
      </c>
      <c r="O93" s="250">
        <f>SUM(H93*L93)</f>
        <v>0</v>
      </c>
    </row>
    <row r="94" spans="1:17" ht="17.25" customHeight="1" x14ac:dyDescent="0.15">
      <c r="A94" s="218"/>
      <c r="B94" s="211"/>
      <c r="C94" s="365"/>
      <c r="D94" s="246"/>
      <c r="E94" s="246"/>
      <c r="F94" s="266"/>
      <c r="G94" s="247" t="s">
        <v>150</v>
      </c>
      <c r="H94" s="248">
        <v>0</v>
      </c>
      <c r="I94" s="249" t="s">
        <v>115</v>
      </c>
      <c r="J94" s="243"/>
      <c r="K94" s="243"/>
      <c r="L94" s="249">
        <v>1</v>
      </c>
      <c r="M94" s="249" t="s">
        <v>139</v>
      </c>
      <c r="N94" s="249" t="s">
        <v>117</v>
      </c>
      <c r="O94" s="250">
        <f t="shared" ref="O94" si="10">H94*L94</f>
        <v>0</v>
      </c>
    </row>
    <row r="95" spans="1:17" ht="17.25" customHeight="1" x14ac:dyDescent="0.15">
      <c r="A95" s="218"/>
      <c r="B95" s="211"/>
      <c r="C95" s="372" t="s">
        <v>201</v>
      </c>
      <c r="D95" s="220">
        <v>0</v>
      </c>
      <c r="E95" s="220">
        <v>0</v>
      </c>
      <c r="F95" s="221">
        <f t="shared" ref="F95" si="11">SUM(E95-D95)</f>
        <v>0</v>
      </c>
      <c r="G95" s="367" t="s">
        <v>203</v>
      </c>
      <c r="H95" s="368"/>
      <c r="I95" s="368"/>
      <c r="J95" s="368"/>
      <c r="K95" s="368"/>
      <c r="L95" s="368"/>
      <c r="M95" s="368"/>
      <c r="N95" s="368"/>
      <c r="O95" s="369"/>
    </row>
    <row r="96" spans="1:17" ht="17.25" customHeight="1" x14ac:dyDescent="0.15">
      <c r="A96" s="218"/>
      <c r="B96" s="211"/>
      <c r="C96" s="365"/>
      <c r="D96" s="195"/>
      <c r="E96" s="195"/>
      <c r="F96" s="200"/>
      <c r="G96" s="72"/>
      <c r="H96" s="73"/>
      <c r="I96" s="71"/>
      <c r="J96" s="31"/>
      <c r="K96" s="31"/>
      <c r="L96" s="71"/>
      <c r="M96" s="71"/>
      <c r="N96" s="71"/>
      <c r="O96" s="74"/>
    </row>
    <row r="97" spans="1:15" ht="17.25" customHeight="1" x14ac:dyDescent="0.15">
      <c r="A97" s="218"/>
      <c r="B97" s="211"/>
      <c r="C97" s="366"/>
      <c r="D97" s="198"/>
      <c r="E97" s="198"/>
      <c r="F97" s="222"/>
      <c r="G97" s="76"/>
      <c r="H97" s="77"/>
      <c r="I97" s="78"/>
      <c r="J97" s="13"/>
      <c r="K97" s="13"/>
      <c r="L97" s="78"/>
      <c r="M97" s="78"/>
      <c r="N97" s="78"/>
      <c r="O97" s="79"/>
    </row>
    <row r="98" spans="1:15" ht="17.25" customHeight="1" x14ac:dyDescent="0.15">
      <c r="A98" s="218"/>
      <c r="B98" s="211"/>
      <c r="C98" s="365" t="s">
        <v>151</v>
      </c>
      <c r="D98" s="219">
        <v>2840</v>
      </c>
      <c r="E98" s="219">
        <v>2150</v>
      </c>
      <c r="F98" s="27">
        <v>-690</v>
      </c>
      <c r="G98" s="72" t="s">
        <v>152</v>
      </c>
      <c r="H98" s="73"/>
      <c r="I98" s="71"/>
      <c r="J98" s="31"/>
      <c r="K98" s="31"/>
      <c r="L98" s="71"/>
      <c r="M98" s="71"/>
      <c r="N98" s="71"/>
      <c r="O98" s="74">
        <f>SUM(O100:O104)</f>
        <v>2150000</v>
      </c>
    </row>
    <row r="99" spans="1:15" ht="17.25" customHeight="1" x14ac:dyDescent="0.15">
      <c r="A99" s="218"/>
      <c r="B99" s="211"/>
      <c r="C99" s="365"/>
      <c r="D99" s="225"/>
      <c r="E99" s="225"/>
      <c r="F99" s="27"/>
      <c r="G99" s="72"/>
      <c r="H99" s="73"/>
      <c r="I99" s="71"/>
      <c r="J99" s="31"/>
      <c r="K99" s="31"/>
      <c r="L99" s="71"/>
      <c r="M99" s="71"/>
      <c r="N99" s="71"/>
      <c r="O99" s="74"/>
    </row>
    <row r="100" spans="1:15" ht="17.25" customHeight="1" x14ac:dyDescent="0.15">
      <c r="A100" s="218"/>
      <c r="B100" s="211"/>
      <c r="C100" s="365"/>
      <c r="D100" s="195"/>
      <c r="E100" s="195"/>
      <c r="F100" s="27"/>
      <c r="G100" s="253" t="s">
        <v>153</v>
      </c>
      <c r="H100" s="259">
        <v>0</v>
      </c>
      <c r="I100" s="304" t="s">
        <v>126</v>
      </c>
      <c r="J100" s="263"/>
      <c r="K100" s="263"/>
      <c r="L100" s="305">
        <v>1</v>
      </c>
      <c r="M100" s="259" t="s">
        <v>159</v>
      </c>
      <c r="N100" s="306" t="s">
        <v>128</v>
      </c>
      <c r="O100" s="264">
        <v>0</v>
      </c>
    </row>
    <row r="101" spans="1:15" ht="17.25" customHeight="1" x14ac:dyDescent="0.15">
      <c r="A101" s="218"/>
      <c r="B101" s="211"/>
      <c r="C101" s="365"/>
      <c r="D101" s="195"/>
      <c r="E101" s="195"/>
      <c r="F101" s="27"/>
      <c r="G101" s="72" t="s">
        <v>154</v>
      </c>
      <c r="H101" s="73">
        <v>800000</v>
      </c>
      <c r="I101" s="71" t="s">
        <v>115</v>
      </c>
      <c r="J101" s="31"/>
      <c r="K101" s="31"/>
      <c r="L101" s="71">
        <v>1</v>
      </c>
      <c r="M101" s="71" t="s">
        <v>139</v>
      </c>
      <c r="N101" s="80" t="s">
        <v>117</v>
      </c>
      <c r="O101" s="74">
        <f>H101*L101</f>
        <v>800000</v>
      </c>
    </row>
    <row r="102" spans="1:15" ht="17.25" customHeight="1" x14ac:dyDescent="0.15">
      <c r="A102" s="218"/>
      <c r="B102" s="211"/>
      <c r="C102" s="365"/>
      <c r="D102" s="195"/>
      <c r="E102" s="195"/>
      <c r="F102" s="27"/>
      <c r="G102" s="253" t="s">
        <v>208</v>
      </c>
      <c r="H102" s="254">
        <v>350000</v>
      </c>
      <c r="I102" s="255" t="s">
        <v>115</v>
      </c>
      <c r="J102" s="256"/>
      <c r="K102" s="256"/>
      <c r="L102" s="255">
        <v>1</v>
      </c>
      <c r="M102" s="255" t="s">
        <v>139</v>
      </c>
      <c r="N102" s="262" t="s">
        <v>117</v>
      </c>
      <c r="O102" s="257">
        <f>H102*L102</f>
        <v>350000</v>
      </c>
    </row>
    <row r="103" spans="1:15" ht="17.25" customHeight="1" x14ac:dyDescent="0.15">
      <c r="A103" s="218"/>
      <c r="B103" s="211"/>
      <c r="C103" s="365"/>
      <c r="D103" s="246"/>
      <c r="E103" s="246"/>
      <c r="F103" s="266"/>
      <c r="G103" s="247" t="s">
        <v>155</v>
      </c>
      <c r="H103" s="248">
        <v>500000</v>
      </c>
      <c r="I103" s="249" t="s">
        <v>67</v>
      </c>
      <c r="J103" s="243"/>
      <c r="K103" s="243"/>
      <c r="L103" s="249">
        <v>1</v>
      </c>
      <c r="M103" s="249" t="s">
        <v>139</v>
      </c>
      <c r="N103" s="291" t="s">
        <v>66</v>
      </c>
      <c r="O103" s="250">
        <f t="shared" ref="O103" si="12">H103*L103</f>
        <v>500000</v>
      </c>
    </row>
    <row r="104" spans="1:15" ht="17.25" customHeight="1" x14ac:dyDescent="0.15">
      <c r="A104" s="218"/>
      <c r="B104" s="211"/>
      <c r="C104" s="366"/>
      <c r="D104" s="246"/>
      <c r="E104" s="246"/>
      <c r="F104" s="266"/>
      <c r="G104" s="286" t="s">
        <v>156</v>
      </c>
      <c r="H104" s="287">
        <v>500000</v>
      </c>
      <c r="I104" s="249" t="s">
        <v>115</v>
      </c>
      <c r="J104" s="243"/>
      <c r="K104" s="243"/>
      <c r="L104" s="249">
        <v>1</v>
      </c>
      <c r="M104" s="249" t="s">
        <v>118</v>
      </c>
      <c r="N104" s="249" t="s">
        <v>117</v>
      </c>
      <c r="O104" s="250">
        <f t="shared" ref="O104:O107" si="13">H104*L104</f>
        <v>500000</v>
      </c>
    </row>
    <row r="105" spans="1:15" ht="17.25" customHeight="1" x14ac:dyDescent="0.15">
      <c r="A105" s="218"/>
      <c r="B105" s="211"/>
      <c r="C105" s="362" t="s">
        <v>157</v>
      </c>
      <c r="D105" s="292">
        <f>SUM(D107:D107)</f>
        <v>0</v>
      </c>
      <c r="E105" s="292">
        <f>SUM(E107:E107)</f>
        <v>0</v>
      </c>
      <c r="F105" s="271">
        <f>SUM(E105-D105)</f>
        <v>0</v>
      </c>
      <c r="G105" s="293" t="s">
        <v>158</v>
      </c>
      <c r="H105" s="294"/>
      <c r="I105" s="295"/>
      <c r="J105" s="273"/>
      <c r="K105" s="273"/>
      <c r="L105" s="295"/>
      <c r="M105" s="295"/>
      <c r="N105" s="295"/>
      <c r="O105" s="296">
        <f>SUM(O107:O107)</f>
        <v>0</v>
      </c>
    </row>
    <row r="106" spans="1:15" ht="17.25" customHeight="1" x14ac:dyDescent="0.15">
      <c r="A106" s="218"/>
      <c r="B106" s="211"/>
      <c r="C106" s="363"/>
      <c r="D106" s="239"/>
      <c r="E106" s="239"/>
      <c r="F106" s="297"/>
      <c r="G106" s="247"/>
      <c r="H106" s="248"/>
      <c r="I106" s="249"/>
      <c r="J106" s="243"/>
      <c r="K106" s="243"/>
      <c r="L106" s="249"/>
      <c r="M106" s="249"/>
      <c r="N106" s="249"/>
      <c r="O106" s="250"/>
    </row>
    <row r="107" spans="1:15" ht="17.25" customHeight="1" x14ac:dyDescent="0.15">
      <c r="A107" s="218"/>
      <c r="B107" s="211"/>
      <c r="C107" s="364"/>
      <c r="D107" s="298">
        <v>0</v>
      </c>
      <c r="E107" s="298">
        <v>0</v>
      </c>
      <c r="F107" s="299">
        <f>SUM(E107-D107)</f>
        <v>0</v>
      </c>
      <c r="G107" s="300" t="s">
        <v>160</v>
      </c>
      <c r="H107" s="287">
        <v>100000</v>
      </c>
      <c r="I107" s="288" t="s">
        <v>115</v>
      </c>
      <c r="J107" s="289"/>
      <c r="K107" s="289"/>
      <c r="L107" s="288">
        <v>0</v>
      </c>
      <c r="M107" s="288" t="s">
        <v>116</v>
      </c>
      <c r="N107" s="288" t="s">
        <v>117</v>
      </c>
      <c r="O107" s="290">
        <f t="shared" si="13"/>
        <v>0</v>
      </c>
    </row>
    <row r="108" spans="1:15" ht="17.25" customHeight="1" x14ac:dyDescent="0.15">
      <c r="A108" s="218"/>
      <c r="B108" s="211"/>
      <c r="C108" s="365" t="s">
        <v>161</v>
      </c>
      <c r="D108" s="327">
        <v>2100</v>
      </c>
      <c r="E108" s="238">
        <v>1600</v>
      </c>
      <c r="F108" s="240">
        <v>-500</v>
      </c>
      <c r="G108" s="247" t="s">
        <v>162</v>
      </c>
      <c r="H108" s="248"/>
      <c r="I108" s="249"/>
      <c r="J108" s="243"/>
      <c r="K108" s="243"/>
      <c r="L108" s="249"/>
      <c r="M108" s="249"/>
      <c r="N108" s="249"/>
      <c r="O108" s="250">
        <f>SUM(O110:O111)</f>
        <v>1600000</v>
      </c>
    </row>
    <row r="109" spans="1:15" ht="17.25" customHeight="1" x14ac:dyDescent="0.15">
      <c r="A109" s="218"/>
      <c r="B109" s="211"/>
      <c r="C109" s="365"/>
      <c r="D109" s="328"/>
      <c r="E109" s="238"/>
      <c r="F109" s="240"/>
      <c r="G109" s="247"/>
      <c r="H109" s="248"/>
      <c r="I109" s="249"/>
      <c r="J109" s="243"/>
      <c r="K109" s="243"/>
      <c r="L109" s="249"/>
      <c r="M109" s="249"/>
      <c r="N109" s="249"/>
      <c r="O109" s="250"/>
    </row>
    <row r="110" spans="1:15" ht="17.25" customHeight="1" x14ac:dyDescent="0.15">
      <c r="A110" s="218"/>
      <c r="B110" s="211"/>
      <c r="C110" s="365"/>
      <c r="D110" s="325"/>
      <c r="E110" s="322"/>
      <c r="F110" s="240"/>
      <c r="G110" s="247" t="s">
        <v>163</v>
      </c>
      <c r="H110" s="283">
        <v>600000</v>
      </c>
      <c r="I110" s="283" t="s">
        <v>126</v>
      </c>
      <c r="J110" s="301"/>
      <c r="K110" s="301"/>
      <c r="L110" s="283">
        <v>1</v>
      </c>
      <c r="M110" s="283" t="s">
        <v>159</v>
      </c>
      <c r="N110" s="283" t="s">
        <v>128</v>
      </c>
      <c r="O110" s="302">
        <v>600000</v>
      </c>
    </row>
    <row r="111" spans="1:15" ht="17.25" customHeight="1" x14ac:dyDescent="0.15">
      <c r="A111" s="218"/>
      <c r="B111" s="216"/>
      <c r="C111" s="366"/>
      <c r="D111" s="326"/>
      <c r="E111" s="322"/>
      <c r="F111" s="240"/>
      <c r="G111" s="247" t="s">
        <v>164</v>
      </c>
      <c r="H111" s="283">
        <v>1000000</v>
      </c>
      <c r="I111" s="283" t="s">
        <v>115</v>
      </c>
      <c r="J111" s="301"/>
      <c r="K111" s="301"/>
      <c r="L111" s="283">
        <v>1</v>
      </c>
      <c r="M111" s="283" t="s">
        <v>116</v>
      </c>
      <c r="N111" s="283" t="s">
        <v>117</v>
      </c>
      <c r="O111" s="302">
        <f>H111*L111</f>
        <v>1000000</v>
      </c>
    </row>
    <row r="112" spans="1:15" ht="23.25" customHeight="1" x14ac:dyDescent="0.15">
      <c r="A112" s="150" t="s">
        <v>64</v>
      </c>
      <c r="B112" s="134" t="s">
        <v>64</v>
      </c>
      <c r="C112" s="155" t="s">
        <v>64</v>
      </c>
      <c r="D112" s="151">
        <v>920</v>
      </c>
      <c r="E112" s="151">
        <v>920</v>
      </c>
      <c r="F112" s="152">
        <f t="shared" ref="F112" si="14">SUM(E112-D112)</f>
        <v>0</v>
      </c>
      <c r="G112" s="167" t="s">
        <v>183</v>
      </c>
      <c r="H112" s="156">
        <v>920000</v>
      </c>
      <c r="I112" s="157" t="s">
        <v>110</v>
      </c>
      <c r="J112" s="140"/>
      <c r="K112" s="140"/>
      <c r="L112" s="157">
        <v>1</v>
      </c>
      <c r="M112" s="157" t="s">
        <v>112</v>
      </c>
      <c r="N112" s="157" t="s">
        <v>111</v>
      </c>
      <c r="O112" s="158">
        <v>920000</v>
      </c>
    </row>
    <row r="113" spans="1:15" ht="22.5" customHeight="1" thickBot="1" x14ac:dyDescent="0.2">
      <c r="A113" s="159" t="s">
        <v>65</v>
      </c>
      <c r="B113" s="160" t="s">
        <v>65</v>
      </c>
      <c r="C113" s="161" t="s">
        <v>65</v>
      </c>
      <c r="D113" s="162">
        <v>1079</v>
      </c>
      <c r="E113" s="162">
        <v>1079</v>
      </c>
      <c r="F113" s="233">
        <f>SUM(E113-D113)</f>
        <v>0</v>
      </c>
      <c r="G113" s="168" t="s">
        <v>180</v>
      </c>
      <c r="H113" s="163">
        <v>1079620</v>
      </c>
      <c r="I113" s="164" t="s">
        <v>110</v>
      </c>
      <c r="J113" s="165"/>
      <c r="K113" s="165"/>
      <c r="L113" s="164">
        <v>1</v>
      </c>
      <c r="M113" s="164" t="s">
        <v>112</v>
      </c>
      <c r="N113" s="164" t="s">
        <v>111</v>
      </c>
      <c r="O113" s="166">
        <v>1079620</v>
      </c>
    </row>
    <row r="114" spans="1:15" x14ac:dyDescent="0.15">
      <c r="E114" s="84"/>
      <c r="F114" s="84"/>
      <c r="G114" s="85"/>
    </row>
    <row r="115" spans="1:15" x14ac:dyDescent="0.15">
      <c r="E115" s="84"/>
      <c r="F115" s="84"/>
      <c r="G115" s="85"/>
    </row>
    <row r="116" spans="1:15" x14ac:dyDescent="0.15">
      <c r="E116" s="84"/>
      <c r="F116" s="84"/>
      <c r="G116" s="85"/>
    </row>
    <row r="117" spans="1:15" x14ac:dyDescent="0.15">
      <c r="E117" s="84"/>
      <c r="F117" s="84"/>
      <c r="G117" s="85"/>
    </row>
    <row r="118" spans="1:15" x14ac:dyDescent="0.15">
      <c r="E118" s="84"/>
      <c r="F118" s="84"/>
      <c r="G118" s="85"/>
    </row>
    <row r="119" spans="1:15" x14ac:dyDescent="0.15">
      <c r="E119" s="84"/>
      <c r="F119" s="84"/>
      <c r="G119" s="85"/>
    </row>
    <row r="120" spans="1:15" x14ac:dyDescent="0.15">
      <c r="E120" s="84"/>
      <c r="F120" s="84"/>
      <c r="G120" s="85"/>
    </row>
    <row r="121" spans="1:15" x14ac:dyDescent="0.15">
      <c r="E121" s="84"/>
      <c r="F121" s="84"/>
      <c r="G121" s="85"/>
    </row>
    <row r="122" spans="1:15" x14ac:dyDescent="0.15">
      <c r="E122" s="84"/>
      <c r="F122" s="84"/>
      <c r="G122" s="85"/>
    </row>
    <row r="123" spans="1:15" x14ac:dyDescent="0.15">
      <c r="E123" s="84"/>
      <c r="F123" s="84"/>
      <c r="G123" s="85"/>
    </row>
    <row r="124" spans="1:15" x14ac:dyDescent="0.15">
      <c r="E124" s="84"/>
      <c r="F124" s="84"/>
      <c r="G124" s="85"/>
    </row>
    <row r="125" spans="1:15" x14ac:dyDescent="0.15">
      <c r="E125" s="84"/>
      <c r="F125" s="84"/>
      <c r="G125" s="85"/>
    </row>
    <row r="126" spans="1:15" x14ac:dyDescent="0.15">
      <c r="E126" s="84"/>
      <c r="F126" s="84"/>
      <c r="G126" s="85"/>
    </row>
    <row r="127" spans="1:15" x14ac:dyDescent="0.15">
      <c r="E127" s="84"/>
      <c r="F127" s="84"/>
      <c r="G127" s="85"/>
    </row>
    <row r="128" spans="1:15" x14ac:dyDescent="0.15">
      <c r="E128" s="84"/>
      <c r="F128" s="84"/>
      <c r="G128" s="85"/>
    </row>
    <row r="129" spans="5:7" x14ac:dyDescent="0.15">
      <c r="E129" s="84"/>
      <c r="F129" s="84"/>
      <c r="G129" s="85"/>
    </row>
    <row r="130" spans="5:7" x14ac:dyDescent="0.15">
      <c r="E130" s="84"/>
      <c r="F130" s="84"/>
      <c r="G130" s="85"/>
    </row>
    <row r="131" spans="5:7" x14ac:dyDescent="0.15">
      <c r="E131" s="84"/>
      <c r="F131" s="84"/>
      <c r="G131" s="85"/>
    </row>
    <row r="132" spans="5:7" x14ac:dyDescent="0.15">
      <c r="E132" s="84"/>
      <c r="F132" s="84"/>
      <c r="G132" s="85"/>
    </row>
    <row r="133" spans="5:7" x14ac:dyDescent="0.15">
      <c r="E133" s="84"/>
      <c r="F133" s="84"/>
      <c r="G133" s="85"/>
    </row>
    <row r="134" spans="5:7" x14ac:dyDescent="0.15">
      <c r="E134" s="84"/>
      <c r="F134" s="84"/>
      <c r="G134" s="85"/>
    </row>
    <row r="135" spans="5:7" x14ac:dyDescent="0.15">
      <c r="E135" s="84"/>
      <c r="F135" s="84"/>
      <c r="G135" s="85"/>
    </row>
    <row r="136" spans="5:7" x14ac:dyDescent="0.15">
      <c r="E136" s="84"/>
      <c r="F136" s="84"/>
      <c r="G136" s="85"/>
    </row>
    <row r="137" spans="5:7" x14ac:dyDescent="0.15">
      <c r="E137" s="84"/>
      <c r="F137" s="84"/>
      <c r="G137" s="85"/>
    </row>
    <row r="138" spans="5:7" x14ac:dyDescent="0.15">
      <c r="E138" s="84"/>
      <c r="F138" s="84"/>
      <c r="G138" s="85"/>
    </row>
    <row r="139" spans="5:7" x14ac:dyDescent="0.15">
      <c r="E139" s="84"/>
      <c r="F139" s="84"/>
      <c r="G139" s="85"/>
    </row>
    <row r="140" spans="5:7" x14ac:dyDescent="0.15">
      <c r="E140" s="84"/>
      <c r="F140" s="84"/>
      <c r="G140" s="85"/>
    </row>
    <row r="141" spans="5:7" x14ac:dyDescent="0.15">
      <c r="E141" s="84"/>
      <c r="F141" s="84"/>
      <c r="G141" s="85"/>
    </row>
    <row r="142" spans="5:7" x14ac:dyDescent="0.15">
      <c r="E142" s="84"/>
      <c r="F142" s="84"/>
      <c r="G142" s="85"/>
    </row>
    <row r="143" spans="5:7" x14ac:dyDescent="0.15">
      <c r="E143" s="84"/>
      <c r="F143" s="84"/>
      <c r="G143" s="85"/>
    </row>
    <row r="144" spans="5:7" x14ac:dyDescent="0.15">
      <c r="E144" s="84"/>
      <c r="F144" s="84"/>
      <c r="G144" s="85"/>
    </row>
    <row r="145" spans="5:7" x14ac:dyDescent="0.15">
      <c r="E145" s="84"/>
      <c r="F145" s="84"/>
      <c r="G145" s="85"/>
    </row>
    <row r="146" spans="5:7" x14ac:dyDescent="0.15">
      <c r="E146" s="84"/>
      <c r="F146" s="84"/>
      <c r="G146" s="85"/>
    </row>
    <row r="147" spans="5:7" x14ac:dyDescent="0.15">
      <c r="E147" s="84"/>
      <c r="F147" s="84"/>
      <c r="G147" s="85"/>
    </row>
    <row r="148" spans="5:7" x14ac:dyDescent="0.15">
      <c r="E148" s="84"/>
      <c r="F148" s="84"/>
      <c r="G148" s="85"/>
    </row>
    <row r="149" spans="5:7" x14ac:dyDescent="0.15">
      <c r="E149" s="84"/>
      <c r="F149" s="84"/>
      <c r="G149" s="85"/>
    </row>
    <row r="150" spans="5:7" x14ac:dyDescent="0.15">
      <c r="E150" s="84"/>
      <c r="F150" s="84"/>
      <c r="G150" s="85"/>
    </row>
    <row r="151" spans="5:7" x14ac:dyDescent="0.15">
      <c r="E151" s="84"/>
      <c r="F151" s="84"/>
      <c r="G151" s="85"/>
    </row>
    <row r="152" spans="5:7" x14ac:dyDescent="0.15">
      <c r="E152" s="84"/>
      <c r="F152" s="84"/>
      <c r="G152" s="85"/>
    </row>
    <row r="153" spans="5:7" x14ac:dyDescent="0.15">
      <c r="E153" s="84"/>
      <c r="F153" s="84"/>
      <c r="G153" s="85"/>
    </row>
    <row r="154" spans="5:7" x14ac:dyDescent="0.15">
      <c r="E154" s="84"/>
      <c r="F154" s="84"/>
      <c r="G154" s="85"/>
    </row>
    <row r="155" spans="5:7" x14ac:dyDescent="0.15">
      <c r="E155" s="84"/>
      <c r="F155" s="84"/>
      <c r="G155" s="85"/>
    </row>
    <row r="156" spans="5:7" x14ac:dyDescent="0.15">
      <c r="E156" s="84"/>
      <c r="F156" s="84"/>
      <c r="G156" s="85"/>
    </row>
    <row r="157" spans="5:7" x14ac:dyDescent="0.15">
      <c r="E157" s="84"/>
      <c r="F157" s="84"/>
      <c r="G157" s="85"/>
    </row>
    <row r="158" spans="5:7" x14ac:dyDescent="0.15">
      <c r="E158" s="84"/>
      <c r="F158" s="84"/>
      <c r="G158" s="85"/>
    </row>
    <row r="159" spans="5:7" x14ac:dyDescent="0.15">
      <c r="E159" s="84"/>
      <c r="F159" s="84"/>
      <c r="G159" s="85"/>
    </row>
    <row r="160" spans="5:7" x14ac:dyDescent="0.15">
      <c r="E160" s="84"/>
      <c r="F160" s="84"/>
      <c r="G160" s="85"/>
    </row>
    <row r="161" spans="5:7" x14ac:dyDescent="0.15">
      <c r="E161" s="84"/>
      <c r="F161" s="84"/>
      <c r="G161" s="85"/>
    </row>
    <row r="162" spans="5:7" x14ac:dyDescent="0.15">
      <c r="E162" s="84"/>
      <c r="F162" s="84"/>
      <c r="G162" s="85"/>
    </row>
    <row r="163" spans="5:7" x14ac:dyDescent="0.15">
      <c r="E163" s="84"/>
      <c r="F163" s="84"/>
      <c r="G163" s="85"/>
    </row>
    <row r="164" spans="5:7" x14ac:dyDescent="0.15">
      <c r="E164" s="84"/>
      <c r="F164" s="84"/>
      <c r="G164" s="85"/>
    </row>
    <row r="165" spans="5:7" x14ac:dyDescent="0.15">
      <c r="E165" s="84"/>
      <c r="F165" s="84"/>
      <c r="G165" s="85"/>
    </row>
    <row r="166" spans="5:7" x14ac:dyDescent="0.15">
      <c r="E166" s="84"/>
      <c r="F166" s="84"/>
      <c r="G166" s="85"/>
    </row>
    <row r="167" spans="5:7" x14ac:dyDescent="0.15">
      <c r="E167" s="84"/>
      <c r="F167" s="84"/>
      <c r="G167" s="85"/>
    </row>
    <row r="168" spans="5:7" x14ac:dyDescent="0.15">
      <c r="E168" s="84"/>
      <c r="F168" s="84"/>
      <c r="G168" s="85"/>
    </row>
    <row r="169" spans="5:7" x14ac:dyDescent="0.15">
      <c r="E169" s="84"/>
      <c r="F169" s="84"/>
      <c r="G169" s="85"/>
    </row>
    <row r="170" spans="5:7" x14ac:dyDescent="0.15">
      <c r="E170" s="84"/>
      <c r="F170" s="84"/>
      <c r="G170" s="85"/>
    </row>
    <row r="171" spans="5:7" x14ac:dyDescent="0.15">
      <c r="E171" s="84"/>
      <c r="F171" s="84"/>
      <c r="G171" s="85"/>
    </row>
    <row r="172" spans="5:7" x14ac:dyDescent="0.15">
      <c r="E172" s="84"/>
      <c r="F172" s="84"/>
      <c r="G172" s="85"/>
    </row>
    <row r="173" spans="5:7" x14ac:dyDescent="0.15">
      <c r="E173" s="84"/>
      <c r="F173" s="84"/>
      <c r="G173" s="85"/>
    </row>
    <row r="174" spans="5:7" x14ac:dyDescent="0.15">
      <c r="E174" s="84"/>
      <c r="F174" s="84"/>
      <c r="G174" s="85"/>
    </row>
    <row r="175" spans="5:7" x14ac:dyDescent="0.15">
      <c r="E175" s="84"/>
      <c r="F175" s="84"/>
      <c r="G175" s="85"/>
    </row>
    <row r="176" spans="5:7" x14ac:dyDescent="0.15">
      <c r="E176" s="84"/>
      <c r="F176" s="84"/>
      <c r="G176" s="85"/>
    </row>
    <row r="177" spans="5:7" x14ac:dyDescent="0.15">
      <c r="E177" s="84"/>
      <c r="F177" s="84"/>
      <c r="G177" s="85"/>
    </row>
    <row r="178" spans="5:7" x14ac:dyDescent="0.15">
      <c r="E178" s="84"/>
      <c r="F178" s="84"/>
      <c r="G178" s="85"/>
    </row>
    <row r="179" spans="5:7" x14ac:dyDescent="0.15">
      <c r="E179" s="84"/>
      <c r="F179" s="84"/>
      <c r="G179" s="85"/>
    </row>
    <row r="180" spans="5:7" x14ac:dyDescent="0.15">
      <c r="E180" s="84"/>
      <c r="F180" s="84"/>
      <c r="G180" s="85"/>
    </row>
    <row r="181" spans="5:7" x14ac:dyDescent="0.15">
      <c r="E181" s="84"/>
      <c r="F181" s="84"/>
      <c r="G181" s="85"/>
    </row>
    <row r="182" spans="5:7" x14ac:dyDescent="0.15">
      <c r="E182" s="84"/>
      <c r="F182" s="84"/>
      <c r="G182" s="85"/>
    </row>
    <row r="183" spans="5:7" x14ac:dyDescent="0.15">
      <c r="E183" s="84"/>
      <c r="F183" s="84"/>
      <c r="G183" s="85"/>
    </row>
    <row r="184" spans="5:7" x14ac:dyDescent="0.15">
      <c r="E184" s="84"/>
      <c r="F184" s="84"/>
      <c r="G184" s="85"/>
    </row>
    <row r="185" spans="5:7" x14ac:dyDescent="0.15">
      <c r="E185" s="84"/>
      <c r="F185" s="84"/>
      <c r="G185" s="85"/>
    </row>
    <row r="186" spans="5:7" x14ac:dyDescent="0.15">
      <c r="E186" s="84"/>
      <c r="F186" s="84"/>
      <c r="G186" s="85"/>
    </row>
    <row r="187" spans="5:7" x14ac:dyDescent="0.15">
      <c r="E187" s="84"/>
      <c r="F187" s="84"/>
      <c r="G187" s="85"/>
    </row>
    <row r="188" spans="5:7" x14ac:dyDescent="0.15">
      <c r="E188" s="84"/>
      <c r="F188" s="84"/>
      <c r="G188" s="85"/>
    </row>
    <row r="189" spans="5:7" x14ac:dyDescent="0.15">
      <c r="E189" s="84"/>
      <c r="F189" s="84"/>
      <c r="G189" s="85"/>
    </row>
    <row r="190" spans="5:7" x14ac:dyDescent="0.15">
      <c r="E190" s="84"/>
      <c r="F190" s="84"/>
      <c r="G190" s="85"/>
    </row>
    <row r="191" spans="5:7" x14ac:dyDescent="0.15">
      <c r="E191" s="84"/>
      <c r="F191" s="84"/>
      <c r="G191" s="85"/>
    </row>
    <row r="192" spans="5:7" x14ac:dyDescent="0.15">
      <c r="E192" s="84"/>
      <c r="F192" s="84"/>
      <c r="G192" s="85"/>
    </row>
    <row r="193" spans="5:7" x14ac:dyDescent="0.15">
      <c r="E193" s="84"/>
      <c r="F193" s="84"/>
      <c r="G193" s="85"/>
    </row>
    <row r="194" spans="5:7" x14ac:dyDescent="0.15">
      <c r="E194" s="84"/>
      <c r="F194" s="84"/>
      <c r="G194" s="85"/>
    </row>
    <row r="195" spans="5:7" x14ac:dyDescent="0.15">
      <c r="E195" s="84"/>
      <c r="F195" s="84"/>
      <c r="G195" s="85"/>
    </row>
    <row r="196" spans="5:7" x14ac:dyDescent="0.15">
      <c r="E196" s="84"/>
      <c r="F196" s="84"/>
      <c r="G196" s="85"/>
    </row>
    <row r="197" spans="5:7" x14ac:dyDescent="0.15">
      <c r="E197" s="84"/>
      <c r="F197" s="84"/>
      <c r="G197" s="85"/>
    </row>
    <row r="198" spans="5:7" x14ac:dyDescent="0.15">
      <c r="E198" s="84"/>
      <c r="F198" s="84"/>
      <c r="G198" s="85"/>
    </row>
    <row r="199" spans="5:7" x14ac:dyDescent="0.15">
      <c r="E199" s="84"/>
      <c r="F199" s="84"/>
      <c r="G199" s="85"/>
    </row>
    <row r="200" spans="5:7" x14ac:dyDescent="0.15">
      <c r="E200" s="84"/>
      <c r="F200" s="84"/>
      <c r="G200" s="85"/>
    </row>
    <row r="201" spans="5:7" x14ac:dyDescent="0.15">
      <c r="E201" s="84"/>
      <c r="F201" s="84"/>
      <c r="G201" s="85"/>
    </row>
    <row r="202" spans="5:7" x14ac:dyDescent="0.15">
      <c r="E202" s="84"/>
      <c r="F202" s="84"/>
      <c r="G202" s="85"/>
    </row>
    <row r="203" spans="5:7" x14ac:dyDescent="0.15">
      <c r="E203" s="84"/>
      <c r="F203" s="84"/>
      <c r="G203" s="85"/>
    </row>
    <row r="204" spans="5:7" x14ac:dyDescent="0.15">
      <c r="E204" s="84"/>
      <c r="F204" s="84"/>
      <c r="G204" s="85"/>
    </row>
    <row r="205" spans="5:7" x14ac:dyDescent="0.15">
      <c r="E205" s="84"/>
      <c r="F205" s="84"/>
      <c r="G205" s="85"/>
    </row>
    <row r="206" spans="5:7" x14ac:dyDescent="0.15">
      <c r="E206" s="84"/>
      <c r="F206" s="84"/>
      <c r="G206" s="85"/>
    </row>
    <row r="207" spans="5:7" x14ac:dyDescent="0.15">
      <c r="E207" s="84"/>
      <c r="F207" s="84"/>
      <c r="G207" s="85"/>
    </row>
    <row r="208" spans="5:7" x14ac:dyDescent="0.15">
      <c r="E208" s="84"/>
      <c r="F208" s="84"/>
      <c r="G208" s="85"/>
    </row>
    <row r="209" spans="5:7" x14ac:dyDescent="0.15">
      <c r="E209" s="84"/>
      <c r="F209" s="84"/>
      <c r="G209" s="85"/>
    </row>
    <row r="210" spans="5:7" x14ac:dyDescent="0.15">
      <c r="E210" s="84"/>
      <c r="F210" s="84"/>
      <c r="G210" s="85"/>
    </row>
    <row r="211" spans="5:7" x14ac:dyDescent="0.15">
      <c r="E211" s="84"/>
      <c r="F211" s="84"/>
      <c r="G211" s="85"/>
    </row>
    <row r="212" spans="5:7" x14ac:dyDescent="0.15">
      <c r="E212" s="84"/>
      <c r="F212" s="84"/>
      <c r="G212" s="85"/>
    </row>
    <row r="213" spans="5:7" x14ac:dyDescent="0.15">
      <c r="E213" s="84"/>
      <c r="F213" s="84"/>
      <c r="G213" s="85"/>
    </row>
    <row r="214" spans="5:7" x14ac:dyDescent="0.15">
      <c r="E214" s="84"/>
      <c r="F214" s="84"/>
      <c r="G214" s="85"/>
    </row>
    <row r="215" spans="5:7" x14ac:dyDescent="0.15">
      <c r="E215" s="84"/>
      <c r="F215" s="84"/>
      <c r="G215" s="85"/>
    </row>
    <row r="216" spans="5:7" x14ac:dyDescent="0.15">
      <c r="E216" s="84"/>
      <c r="F216" s="84"/>
      <c r="G216" s="85"/>
    </row>
    <row r="217" spans="5:7" x14ac:dyDescent="0.15">
      <c r="E217" s="84"/>
      <c r="F217" s="84"/>
      <c r="G217" s="85"/>
    </row>
    <row r="218" spans="5:7" x14ac:dyDescent="0.15">
      <c r="E218" s="84"/>
      <c r="F218" s="84"/>
      <c r="G218" s="85"/>
    </row>
    <row r="219" spans="5:7" x14ac:dyDescent="0.15">
      <c r="E219" s="84"/>
      <c r="F219" s="84"/>
      <c r="G219" s="85"/>
    </row>
    <row r="220" spans="5:7" x14ac:dyDescent="0.15">
      <c r="E220" s="84"/>
      <c r="F220" s="84"/>
      <c r="G220" s="85"/>
    </row>
    <row r="221" spans="5:7" x14ac:dyDescent="0.15">
      <c r="E221" s="84"/>
      <c r="F221" s="84"/>
      <c r="G221" s="85"/>
    </row>
    <row r="222" spans="5:7" x14ac:dyDescent="0.15">
      <c r="E222" s="84"/>
      <c r="F222" s="84"/>
      <c r="G222" s="85"/>
    </row>
    <row r="223" spans="5:7" x14ac:dyDescent="0.15">
      <c r="E223" s="84"/>
      <c r="F223" s="84"/>
      <c r="G223" s="85"/>
    </row>
    <row r="224" spans="5:7" x14ac:dyDescent="0.15">
      <c r="E224" s="84"/>
      <c r="F224" s="84"/>
      <c r="G224" s="85"/>
    </row>
    <row r="225" spans="5:7" x14ac:dyDescent="0.15">
      <c r="E225" s="84"/>
      <c r="F225" s="84"/>
      <c r="G225" s="85"/>
    </row>
    <row r="226" spans="5:7" x14ac:dyDescent="0.15">
      <c r="E226" s="84"/>
      <c r="F226" s="84"/>
      <c r="G226" s="85"/>
    </row>
    <row r="227" spans="5:7" x14ac:dyDescent="0.15">
      <c r="E227" s="84"/>
      <c r="F227" s="84"/>
      <c r="G227" s="85"/>
    </row>
    <row r="228" spans="5:7" x14ac:dyDescent="0.15">
      <c r="E228" s="84"/>
      <c r="F228" s="84"/>
      <c r="G228" s="85"/>
    </row>
    <row r="229" spans="5:7" x14ac:dyDescent="0.15">
      <c r="E229" s="84"/>
      <c r="F229" s="84"/>
      <c r="G229" s="85"/>
    </row>
    <row r="230" spans="5:7" x14ac:dyDescent="0.15">
      <c r="E230" s="84"/>
      <c r="F230" s="84"/>
      <c r="G230" s="85"/>
    </row>
    <row r="231" spans="5:7" x14ac:dyDescent="0.15">
      <c r="E231" s="84"/>
      <c r="F231" s="84"/>
      <c r="G231" s="85"/>
    </row>
    <row r="232" spans="5:7" x14ac:dyDescent="0.15">
      <c r="E232" s="84"/>
      <c r="F232" s="84"/>
      <c r="G232" s="85"/>
    </row>
    <row r="233" spans="5:7" x14ac:dyDescent="0.15">
      <c r="E233" s="84"/>
      <c r="F233" s="84"/>
      <c r="G233" s="85"/>
    </row>
    <row r="234" spans="5:7" x14ac:dyDescent="0.15">
      <c r="E234" s="84"/>
      <c r="F234" s="84"/>
      <c r="G234" s="85"/>
    </row>
    <row r="235" spans="5:7" x14ac:dyDescent="0.15">
      <c r="E235" s="84"/>
      <c r="F235" s="84"/>
      <c r="G235" s="85"/>
    </row>
    <row r="236" spans="5:7" x14ac:dyDescent="0.15">
      <c r="E236" s="84"/>
      <c r="F236" s="84"/>
      <c r="G236" s="85"/>
    </row>
    <row r="237" spans="5:7" x14ac:dyDescent="0.15">
      <c r="E237" s="84"/>
      <c r="F237" s="84"/>
      <c r="G237" s="85"/>
    </row>
    <row r="238" spans="5:7" x14ac:dyDescent="0.15">
      <c r="E238" s="84"/>
      <c r="F238" s="84"/>
      <c r="G238" s="85"/>
    </row>
    <row r="239" spans="5:7" x14ac:dyDescent="0.15">
      <c r="E239" s="84"/>
      <c r="F239" s="84"/>
      <c r="G239" s="85"/>
    </row>
    <row r="240" spans="5:7" x14ac:dyDescent="0.15">
      <c r="E240" s="84"/>
      <c r="F240" s="84"/>
      <c r="G240" s="85"/>
    </row>
    <row r="241" spans="5:7" x14ac:dyDescent="0.15">
      <c r="E241" s="84"/>
      <c r="F241" s="84"/>
      <c r="G241" s="85"/>
    </row>
    <row r="242" spans="5:7" x14ac:dyDescent="0.15">
      <c r="E242" s="84"/>
      <c r="F242" s="84"/>
      <c r="G242" s="85"/>
    </row>
    <row r="243" spans="5:7" x14ac:dyDescent="0.15">
      <c r="E243" s="84"/>
      <c r="F243" s="84"/>
      <c r="G243" s="85"/>
    </row>
    <row r="244" spans="5:7" x14ac:dyDescent="0.15">
      <c r="E244" s="84"/>
      <c r="F244" s="84"/>
      <c r="G244" s="85"/>
    </row>
    <row r="245" spans="5:7" x14ac:dyDescent="0.15">
      <c r="E245" s="84"/>
      <c r="F245" s="84"/>
      <c r="G245" s="85"/>
    </row>
    <row r="246" spans="5:7" x14ac:dyDescent="0.15">
      <c r="E246" s="84"/>
      <c r="F246" s="84"/>
      <c r="G246" s="85"/>
    </row>
    <row r="247" spans="5:7" x14ac:dyDescent="0.15">
      <c r="E247" s="84"/>
      <c r="F247" s="84"/>
      <c r="G247" s="85"/>
    </row>
    <row r="248" spans="5:7" x14ac:dyDescent="0.15">
      <c r="E248" s="84"/>
      <c r="F248" s="84"/>
      <c r="G248" s="85"/>
    </row>
    <row r="249" spans="5:7" x14ac:dyDescent="0.15">
      <c r="E249" s="84"/>
      <c r="F249" s="84"/>
      <c r="G249" s="85"/>
    </row>
    <row r="250" spans="5:7" x14ac:dyDescent="0.15">
      <c r="E250" s="84"/>
      <c r="F250" s="84"/>
      <c r="G250" s="85"/>
    </row>
    <row r="251" spans="5:7" x14ac:dyDescent="0.15">
      <c r="E251" s="84"/>
      <c r="F251" s="84"/>
      <c r="G251" s="85"/>
    </row>
    <row r="252" spans="5:7" x14ac:dyDescent="0.15">
      <c r="E252" s="84"/>
      <c r="F252" s="84"/>
      <c r="G252" s="85"/>
    </row>
    <row r="253" spans="5:7" x14ac:dyDescent="0.15">
      <c r="E253" s="84"/>
      <c r="F253" s="84"/>
      <c r="G253" s="85"/>
    </row>
    <row r="254" spans="5:7" x14ac:dyDescent="0.15">
      <c r="E254" s="84"/>
      <c r="F254" s="84"/>
      <c r="G254" s="85"/>
    </row>
    <row r="255" spans="5:7" x14ac:dyDescent="0.15">
      <c r="E255" s="84"/>
      <c r="F255" s="84"/>
      <c r="G255" s="85"/>
    </row>
    <row r="256" spans="5:7" x14ac:dyDescent="0.15">
      <c r="E256" s="84"/>
      <c r="F256" s="84"/>
      <c r="G256" s="85"/>
    </row>
    <row r="257" spans="5:7" x14ac:dyDescent="0.15">
      <c r="E257" s="84"/>
      <c r="F257" s="84"/>
      <c r="G257" s="85"/>
    </row>
    <row r="258" spans="5:7" x14ac:dyDescent="0.15">
      <c r="E258" s="84"/>
      <c r="F258" s="84"/>
      <c r="G258" s="85"/>
    </row>
    <row r="259" spans="5:7" x14ac:dyDescent="0.15">
      <c r="E259" s="84"/>
      <c r="F259" s="84"/>
      <c r="G259" s="85"/>
    </row>
    <row r="260" spans="5:7" x14ac:dyDescent="0.15">
      <c r="E260" s="84"/>
      <c r="F260" s="84"/>
      <c r="G260" s="85"/>
    </row>
    <row r="261" spans="5:7" x14ac:dyDescent="0.15">
      <c r="E261" s="84"/>
      <c r="F261" s="84"/>
      <c r="G261" s="85"/>
    </row>
    <row r="262" spans="5:7" x14ac:dyDescent="0.15">
      <c r="E262" s="84"/>
      <c r="F262" s="84"/>
      <c r="G262" s="85"/>
    </row>
    <row r="263" spans="5:7" x14ac:dyDescent="0.15">
      <c r="E263" s="84"/>
      <c r="F263" s="84"/>
      <c r="G263" s="85"/>
    </row>
    <row r="264" spans="5:7" x14ac:dyDescent="0.15">
      <c r="E264" s="84"/>
      <c r="F264" s="84"/>
      <c r="G264" s="85"/>
    </row>
    <row r="265" spans="5:7" x14ac:dyDescent="0.15">
      <c r="E265" s="84"/>
      <c r="F265" s="84"/>
      <c r="G265" s="85"/>
    </row>
    <row r="266" spans="5:7" x14ac:dyDescent="0.15">
      <c r="E266" s="84"/>
      <c r="F266" s="84"/>
      <c r="G266" s="85"/>
    </row>
    <row r="267" spans="5:7" x14ac:dyDescent="0.15">
      <c r="E267" s="84"/>
      <c r="F267" s="84"/>
      <c r="G267" s="85"/>
    </row>
    <row r="268" spans="5:7" x14ac:dyDescent="0.15">
      <c r="E268" s="84"/>
      <c r="F268" s="84"/>
      <c r="G268" s="85"/>
    </row>
    <row r="269" spans="5:7" x14ac:dyDescent="0.15">
      <c r="E269" s="84"/>
      <c r="F269" s="84"/>
      <c r="G269" s="85"/>
    </row>
    <row r="270" spans="5:7" x14ac:dyDescent="0.15">
      <c r="E270" s="84"/>
      <c r="F270" s="84"/>
      <c r="G270" s="85"/>
    </row>
    <row r="271" spans="5:7" x14ac:dyDescent="0.15">
      <c r="E271" s="84"/>
      <c r="F271" s="84"/>
      <c r="G271" s="85"/>
    </row>
    <row r="272" spans="5:7" x14ac:dyDescent="0.15">
      <c r="E272" s="84"/>
      <c r="F272" s="84"/>
      <c r="G272" s="85"/>
    </row>
    <row r="273" spans="5:7" x14ac:dyDescent="0.15">
      <c r="E273" s="84"/>
      <c r="F273" s="84"/>
      <c r="G273" s="85"/>
    </row>
    <row r="274" spans="5:7" x14ac:dyDescent="0.15">
      <c r="E274" s="84"/>
      <c r="F274" s="84"/>
      <c r="G274" s="85"/>
    </row>
    <row r="275" spans="5:7" x14ac:dyDescent="0.15">
      <c r="E275" s="84"/>
      <c r="F275" s="84"/>
      <c r="G275" s="85"/>
    </row>
    <row r="276" spans="5:7" x14ac:dyDescent="0.15">
      <c r="E276" s="84"/>
      <c r="F276" s="84"/>
      <c r="G276" s="85"/>
    </row>
    <row r="277" spans="5:7" x14ac:dyDescent="0.15">
      <c r="E277" s="84"/>
      <c r="F277" s="84"/>
      <c r="G277" s="85"/>
    </row>
    <row r="278" spans="5:7" x14ac:dyDescent="0.15">
      <c r="E278" s="84"/>
      <c r="F278" s="84"/>
      <c r="G278" s="85"/>
    </row>
    <row r="279" spans="5:7" x14ac:dyDescent="0.15">
      <c r="E279" s="84"/>
      <c r="F279" s="84"/>
      <c r="G279" s="85"/>
    </row>
    <row r="280" spans="5:7" x14ac:dyDescent="0.15">
      <c r="E280" s="84"/>
      <c r="F280" s="84"/>
      <c r="G280" s="85"/>
    </row>
    <row r="281" spans="5:7" x14ac:dyDescent="0.15">
      <c r="E281" s="84"/>
      <c r="F281" s="84"/>
      <c r="G281" s="85"/>
    </row>
    <row r="282" spans="5:7" x14ac:dyDescent="0.15">
      <c r="E282" s="84"/>
      <c r="F282" s="84"/>
      <c r="G282" s="85"/>
    </row>
    <row r="283" spans="5:7" x14ac:dyDescent="0.15">
      <c r="E283" s="84"/>
      <c r="F283" s="84"/>
      <c r="G283" s="85"/>
    </row>
    <row r="284" spans="5:7" x14ac:dyDescent="0.15">
      <c r="E284" s="84"/>
      <c r="F284" s="84"/>
      <c r="G284" s="85"/>
    </row>
    <row r="285" spans="5:7" x14ac:dyDescent="0.15">
      <c r="E285" s="84"/>
      <c r="F285" s="84"/>
      <c r="G285" s="85"/>
    </row>
    <row r="286" spans="5:7" x14ac:dyDescent="0.15">
      <c r="E286" s="84"/>
      <c r="F286" s="84"/>
      <c r="G286" s="85"/>
    </row>
    <row r="287" spans="5:7" x14ac:dyDescent="0.15">
      <c r="E287" s="84"/>
      <c r="F287" s="84"/>
      <c r="G287" s="85"/>
    </row>
    <row r="288" spans="5:7" x14ac:dyDescent="0.15">
      <c r="E288" s="84"/>
      <c r="F288" s="84"/>
      <c r="G288" s="85"/>
    </row>
    <row r="289" spans="5:7" x14ac:dyDescent="0.15">
      <c r="E289" s="84"/>
      <c r="F289" s="84"/>
      <c r="G289" s="85"/>
    </row>
    <row r="290" spans="5:7" x14ac:dyDescent="0.15">
      <c r="E290" s="84"/>
      <c r="F290" s="84"/>
      <c r="G290" s="85"/>
    </row>
    <row r="291" spans="5:7" x14ac:dyDescent="0.15">
      <c r="E291" s="84"/>
      <c r="F291" s="84"/>
      <c r="G291" s="85"/>
    </row>
    <row r="292" spans="5:7" x14ac:dyDescent="0.15">
      <c r="E292" s="84"/>
      <c r="F292" s="84"/>
      <c r="G292" s="85"/>
    </row>
    <row r="293" spans="5:7" x14ac:dyDescent="0.15">
      <c r="E293" s="84"/>
      <c r="F293" s="84"/>
      <c r="G293" s="85"/>
    </row>
    <row r="294" spans="5:7" x14ac:dyDescent="0.15">
      <c r="E294" s="84"/>
      <c r="F294" s="84"/>
      <c r="G294" s="85"/>
    </row>
    <row r="295" spans="5:7" x14ac:dyDescent="0.15">
      <c r="E295" s="84"/>
      <c r="F295" s="84"/>
      <c r="G295" s="85"/>
    </row>
    <row r="296" spans="5:7" x14ac:dyDescent="0.15">
      <c r="E296" s="84"/>
      <c r="F296" s="84"/>
      <c r="G296" s="85"/>
    </row>
    <row r="297" spans="5:7" x14ac:dyDescent="0.15">
      <c r="E297" s="84"/>
      <c r="F297" s="84"/>
      <c r="G297" s="85"/>
    </row>
    <row r="298" spans="5:7" x14ac:dyDescent="0.15">
      <c r="E298" s="84"/>
      <c r="F298" s="84"/>
      <c r="G298" s="85"/>
    </row>
    <row r="299" spans="5:7" x14ac:dyDescent="0.15">
      <c r="E299" s="84"/>
      <c r="F299" s="84"/>
      <c r="G299" s="85"/>
    </row>
    <row r="300" spans="5:7" x14ac:dyDescent="0.15">
      <c r="E300" s="84"/>
      <c r="F300" s="84"/>
      <c r="G300" s="85"/>
    </row>
    <row r="301" spans="5:7" x14ac:dyDescent="0.15">
      <c r="E301" s="84"/>
      <c r="F301" s="84"/>
      <c r="G301" s="85"/>
    </row>
    <row r="302" spans="5:7" x14ac:dyDescent="0.15">
      <c r="E302" s="84"/>
      <c r="F302" s="84"/>
      <c r="G302" s="85"/>
    </row>
    <row r="303" spans="5:7" x14ac:dyDescent="0.15">
      <c r="E303" s="84"/>
      <c r="F303" s="84"/>
      <c r="G303" s="85"/>
    </row>
    <row r="304" spans="5:7" x14ac:dyDescent="0.15">
      <c r="E304" s="84"/>
      <c r="F304" s="84"/>
      <c r="G304" s="85"/>
    </row>
    <row r="305" spans="5:7" x14ac:dyDescent="0.15">
      <c r="E305" s="84"/>
      <c r="F305" s="84"/>
      <c r="G305" s="85"/>
    </row>
    <row r="306" spans="5:7" x14ac:dyDescent="0.15">
      <c r="E306" s="84"/>
      <c r="F306" s="84"/>
      <c r="G306" s="85"/>
    </row>
    <row r="307" spans="5:7" x14ac:dyDescent="0.15">
      <c r="E307" s="84"/>
      <c r="F307" s="84"/>
      <c r="G307" s="85"/>
    </row>
    <row r="308" spans="5:7" x14ac:dyDescent="0.15">
      <c r="E308" s="84"/>
      <c r="F308" s="84"/>
      <c r="G308" s="85"/>
    </row>
    <row r="309" spans="5:7" x14ac:dyDescent="0.15">
      <c r="E309" s="84"/>
      <c r="F309" s="84"/>
      <c r="G309" s="85"/>
    </row>
    <row r="310" spans="5:7" x14ac:dyDescent="0.15">
      <c r="E310" s="84"/>
      <c r="F310" s="84"/>
      <c r="G310" s="85"/>
    </row>
    <row r="311" spans="5:7" x14ac:dyDescent="0.15">
      <c r="E311" s="84"/>
      <c r="F311" s="84"/>
      <c r="G311" s="85"/>
    </row>
    <row r="312" spans="5:7" x14ac:dyDescent="0.15">
      <c r="E312" s="84"/>
      <c r="F312" s="84"/>
      <c r="G312" s="85"/>
    </row>
    <row r="313" spans="5:7" x14ac:dyDescent="0.15">
      <c r="E313" s="84"/>
      <c r="F313" s="84"/>
      <c r="G313" s="85"/>
    </row>
    <row r="314" spans="5:7" x14ac:dyDescent="0.15">
      <c r="E314" s="84"/>
      <c r="F314" s="84"/>
      <c r="G314" s="85"/>
    </row>
    <row r="315" spans="5:7" x14ac:dyDescent="0.15">
      <c r="E315" s="84"/>
      <c r="F315" s="84"/>
      <c r="G315" s="85"/>
    </row>
    <row r="316" spans="5:7" x14ac:dyDescent="0.15">
      <c r="E316" s="84"/>
      <c r="F316" s="84"/>
      <c r="G316" s="85"/>
    </row>
    <row r="317" spans="5:7" x14ac:dyDescent="0.15">
      <c r="E317" s="84"/>
      <c r="F317" s="84"/>
      <c r="G317" s="85"/>
    </row>
    <row r="318" spans="5:7" x14ac:dyDescent="0.15">
      <c r="E318" s="84"/>
      <c r="F318" s="84"/>
      <c r="G318" s="85"/>
    </row>
    <row r="319" spans="5:7" x14ac:dyDescent="0.15">
      <c r="E319" s="84"/>
      <c r="F319" s="84"/>
      <c r="G319" s="85"/>
    </row>
    <row r="320" spans="5:7" x14ac:dyDescent="0.15">
      <c r="E320" s="84"/>
      <c r="F320" s="84"/>
      <c r="G320" s="85"/>
    </row>
    <row r="321" spans="5:7" x14ac:dyDescent="0.15">
      <c r="E321" s="84"/>
      <c r="F321" s="84"/>
      <c r="G321" s="85"/>
    </row>
    <row r="322" spans="5:7" x14ac:dyDescent="0.15">
      <c r="E322" s="84"/>
      <c r="F322" s="84"/>
      <c r="G322" s="85"/>
    </row>
    <row r="323" spans="5:7" x14ac:dyDescent="0.15">
      <c r="E323" s="84"/>
      <c r="F323" s="84"/>
      <c r="G323" s="85"/>
    </row>
    <row r="324" spans="5:7" x14ac:dyDescent="0.15">
      <c r="E324" s="84"/>
      <c r="F324" s="84"/>
      <c r="G324" s="85"/>
    </row>
  </sheetData>
  <mergeCells count="15">
    <mergeCell ref="C105:C107"/>
    <mergeCell ref="C108:C111"/>
    <mergeCell ref="F4:F5"/>
    <mergeCell ref="D4:D5"/>
    <mergeCell ref="E4:E5"/>
    <mergeCell ref="A4:C4"/>
    <mergeCell ref="C95:C97"/>
    <mergeCell ref="A2:C2"/>
    <mergeCell ref="A6:C6"/>
    <mergeCell ref="C79:C90"/>
    <mergeCell ref="C91:C94"/>
    <mergeCell ref="C98:C104"/>
    <mergeCell ref="A3:O3"/>
    <mergeCell ref="G4:O5"/>
    <mergeCell ref="G95:O95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&amp;C세출  &amp;N  OF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세입세출총괄</vt:lpstr>
      <vt:lpstr>세입</vt:lpstr>
      <vt:lpstr>세출</vt:lpstr>
      <vt:lpstr>세출!Print_Area</vt:lpstr>
      <vt:lpstr>세입!Print_Titles</vt:lpstr>
      <vt:lpstr>세출!Print_Titles</vt:lpstr>
    </vt:vector>
  </TitlesOfParts>
  <Company>금곡복지관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2017-12-18T03:57:00Z</cp:lastPrinted>
  <dcterms:created xsi:type="dcterms:W3CDTF">2007-12-21T05:07:03Z</dcterms:created>
  <dcterms:modified xsi:type="dcterms:W3CDTF">2017-12-21T01:02:11Z</dcterms:modified>
</cp:coreProperties>
</file>